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5" windowWidth="16830" windowHeight="9675" activeTab="0"/>
  </bookViews>
  <sheets>
    <sheet name="Foglio1" sheetId="1" r:id="rId1"/>
    <sheet name="Foglio2" sheetId="2" r:id="rId2"/>
    <sheet name="Foglio3" sheetId="3" r:id="rId3"/>
  </sheets>
  <definedNames>
    <definedName name="TABLE" localSheetId="0">'Foglio1'!$A$306:$J$370</definedName>
    <definedName name="TABLE_2" localSheetId="0">'Foglio1'!$A$373:$J$436</definedName>
    <definedName name="TABLE_3" localSheetId="0">'Foglio1'!$A$436:$J$474</definedName>
    <definedName name="TABLE_4" localSheetId="0">'Foglio1'!$A$478:$J$521</definedName>
    <definedName name="TABLE_5" localSheetId="0">'Foglio1'!$A$341:$J$341</definedName>
    <definedName name="TABLE_6" localSheetId="0">'Foglio1'!$A$307:$J$340</definedName>
    <definedName name="TABLE_7" localSheetId="0">'Foglio1'!$A$17:$E$46</definedName>
    <definedName name="TABLE_8" localSheetId="0">'Foglio1'!$A$49:$J$300</definedName>
    <definedName name="TABLE_9" localSheetId="0">'Foglio1'!$A$50:$J$139</definedName>
  </definedNames>
  <calcPr fullCalcOnLoad="1"/>
</workbook>
</file>

<file path=xl/sharedStrings.xml><?xml version="1.0" encoding="utf-8"?>
<sst xmlns="http://schemas.openxmlformats.org/spreadsheetml/2006/main" count="1399" uniqueCount="229">
  <si>
    <t>Event-Id</t>
  </si>
  <si>
    <t> </t>
  </si>
  <si>
    <t>Data</t>
  </si>
  <si>
    <t>Ora</t>
  </si>
  <si>
    <t>Lat</t>
  </si>
  <si>
    <t>Lon</t>
  </si>
  <si>
    <t>Prof(Km)</t>
  </si>
  <si>
    <t>Mag</t>
  </si>
  <si>
    <t>Distretto Sismico</t>
  </si>
  <si>
    <t>Ml:3.1</t>
  </si>
  <si>
    <t>Gran_Sasso</t>
  </si>
  <si>
    <t>Ml:3.7</t>
  </si>
  <si>
    <t>Aquilano</t>
  </si>
  <si>
    <t>Ml:2.7</t>
  </si>
  <si>
    <t>Ml:2.8</t>
  </si>
  <si>
    <t>Ml:3.3</t>
  </si>
  <si>
    <t>Ml:3.2</t>
  </si>
  <si>
    <t>Ml:4.6</t>
  </si>
  <si>
    <t>Ml:3.4</t>
  </si>
  <si>
    <t>Ml:3.9</t>
  </si>
  <si>
    <t>Ml:5.8</t>
  </si>
  <si>
    <t>Ml:3.5</t>
  </si>
  <si>
    <t>Ml:2.5</t>
  </si>
  <si>
    <t>Appennino_forlivese</t>
  </si>
  <si>
    <t>Zona_Forli</t>
  </si>
  <si>
    <t>Ml:2.6</t>
  </si>
  <si>
    <t>Isole_Lipari</t>
  </si>
  <si>
    <t>Ml:3</t>
  </si>
  <si>
    <t>Ml:2.4</t>
  </si>
  <si>
    <t>Ml:1.8</t>
  </si>
  <si>
    <t>Costa_toscana_settentrionale</t>
  </si>
  <si>
    <t>Ml:2</t>
  </si>
  <si>
    <t>Ml:2.2</t>
  </si>
  <si>
    <t>Alpi_Graie</t>
  </si>
  <si>
    <t>Costa_molisana</t>
  </si>
  <si>
    <t>Ml:1.6</t>
  </si>
  <si>
    <t>Reatino</t>
  </si>
  <si>
    <t>Ml:4</t>
  </si>
  <si>
    <t>Ml:3.8</t>
  </si>
  <si>
    <t>Bacino_di_Sulmona</t>
  </si>
  <si>
    <t>Ml:2.3</t>
  </si>
  <si>
    <t>Adriatico_meridionale</t>
  </si>
  <si>
    <t>Zona_Cassino</t>
  </si>
  <si>
    <t>Monti_Sibillini</t>
  </si>
  <si>
    <t>Colli_Albani</t>
  </si>
  <si>
    <t>Alpi_Giulie</t>
  </si>
  <si>
    <t>Etna</t>
  </si>
  <si>
    <t>Promontorio_del_Gargano</t>
  </si>
  <si>
    <t>Costa_calabra_occidentale</t>
  </si>
  <si>
    <t>-23.01</t>
  </si>
  <si>
    <t>Mw:7.9</t>
  </si>
  <si>
    <t>Tonga Islands region</t>
  </si>
  <si>
    <t>Ml:3.6</t>
  </si>
  <si>
    <t>Mar_di_Sicilia</t>
  </si>
  <si>
    <t>Penisola_Salentina</t>
  </si>
  <si>
    <t>Ml:2.9</t>
  </si>
  <si>
    <t>Mar_Ionio</t>
  </si>
  <si>
    <t>Ml:1.3</t>
  </si>
  <si>
    <t>Sannio</t>
  </si>
  <si>
    <t>Mb:6.5</t>
  </si>
  <si>
    <t>North of Svalbard</t>
  </si>
  <si>
    <t>Casentino</t>
  </si>
  <si>
    <t>Monti_Sabini</t>
  </si>
  <si>
    <t>Ml:2.1</t>
  </si>
  <si>
    <t>Monti_del_Matese</t>
  </si>
  <si>
    <t>Valle_del_Crati</t>
  </si>
  <si>
    <t>Ml:1.9</t>
  </si>
  <si>
    <t>Pianura_veneta</t>
  </si>
  <si>
    <t>Val_di_Taro</t>
  </si>
  <si>
    <t>Golfi_di_Patti_e_di_Milazzo</t>
  </si>
  <si>
    <t>Vallo_di_Diano</t>
  </si>
  <si>
    <t>Colfiorito-Nocera_Umbra</t>
  </si>
  <si>
    <t>Alpi_Carniche</t>
  </si>
  <si>
    <t>42.98</t>
  </si>
  <si>
    <t>Zona_Ascoli_Piceno</t>
  </si>
  <si>
    <t>Monti_Ernici-Simbruini</t>
  </si>
  <si>
    <t>Riviera_di_levante</t>
  </si>
  <si>
    <t>Monte_Alpi-Sirino</t>
  </si>
  <si>
    <t>Mw:7</t>
  </si>
  <si>
    <t>Kermadec Islands region</t>
  </si>
  <si>
    <t>Mw:5.3</t>
  </si>
  <si>
    <t>Ionian Sea</t>
  </si>
  <si>
    <t>Alta_Val_Tiberina</t>
  </si>
  <si>
    <t>Costa_siciliana_settetrionale</t>
  </si>
  <si>
    <t>126.79</t>
  </si>
  <si>
    <t>Mw:7.5</t>
  </si>
  <si>
    <t>Talaud Islands, Indonesia</t>
  </si>
  <si>
    <t>Prealpi_lombarde</t>
  </si>
  <si>
    <t>France</t>
  </si>
  <si>
    <t>37.71</t>
  </si>
  <si>
    <t>Madonie</t>
  </si>
  <si>
    <t>Piana_del_Volturno</t>
  </si>
  <si>
    <t>40.99</t>
  </si>
  <si>
    <t>Tirreno_centrale</t>
  </si>
  <si>
    <t>Ml:3.65</t>
  </si>
  <si>
    <t>Irpinia</t>
  </si>
  <si>
    <t>Valle_del_Topino</t>
  </si>
  <si>
    <t>Ml:1.4</t>
  </si>
  <si>
    <t>Garfagnana</t>
  </si>
  <si>
    <t>Mar_Ligure</t>
  </si>
  <si>
    <t>Mb:4.8</t>
  </si>
  <si>
    <t>Greece</t>
  </si>
  <si>
    <t>Roma</t>
  </si>
  <si>
    <t>Costa_calabra_meridionale</t>
  </si>
  <si>
    <t>-1.6</t>
  </si>
  <si>
    <t>Appennino_maceratese</t>
  </si>
  <si>
    <t>Switzerland</t>
  </si>
  <si>
    <t>-22.6</t>
  </si>
  <si>
    <t>170.88</t>
  </si>
  <si>
    <t>Mw:6.8</t>
  </si>
  <si>
    <t>Southeast of Loyalty Islands</t>
  </si>
  <si>
    <t>-177.95</t>
  </si>
  <si>
    <t>Mb:6.7</t>
  </si>
  <si>
    <t>Kermadec Islands, New Zealand</t>
  </si>
  <si>
    <t>Mw:7.3</t>
  </si>
  <si>
    <t>East of Kuril Islands, Russia</t>
  </si>
  <si>
    <t>Tirreno_meridionale_B</t>
  </si>
  <si>
    <t>Frignano</t>
  </si>
  <si>
    <t>-22.4</t>
  </si>
  <si>
    <t>Mb:6.1</t>
  </si>
  <si>
    <t>Costa Rica</t>
  </si>
  <si>
    <t>Ml:5</t>
  </si>
  <si>
    <t>Albania</t>
  </si>
  <si>
    <t>Appennino_ligure</t>
  </si>
  <si>
    <t>Capo_Vaticano</t>
  </si>
  <si>
    <t>Ml:4.4</t>
  </si>
  <si>
    <t>Germany</t>
  </si>
  <si>
    <t>-0.714</t>
  </si>
  <si>
    <t>Irian Jaya, Indonesia, region</t>
  </si>
  <si>
    <t>70.78</t>
  </si>
  <si>
    <t>Mb:6.2</t>
  </si>
  <si>
    <t>Hindu Kush, Afghanistan, region</t>
  </si>
  <si>
    <t>-0.51</t>
  </si>
  <si>
    <t>Mw:7.6</t>
  </si>
  <si>
    <t>Monti_Reatini</t>
  </si>
  <si>
    <t>Piana_di_Catania</t>
  </si>
  <si>
    <t>43.99</t>
  </si>
  <si>
    <t>Montefeltro</t>
  </si>
  <si>
    <t>%</t>
  </si>
  <si>
    <t>MESE DI MARZO 2009</t>
  </si>
  <si>
    <t>MESE DI APRILE 2009</t>
  </si>
  <si>
    <t>http://cnt.rm.ingv.it/~earthquake/index_web_cnt.php</t>
  </si>
  <si>
    <t>Mag Altre Zone</t>
  </si>
  <si>
    <t>Mag Aquilano</t>
  </si>
  <si>
    <t>Mag Totale</t>
  </si>
  <si>
    <t>M a  g</t>
  </si>
  <si>
    <t>N° Eventi Aquilano</t>
  </si>
  <si>
    <t>Totale Eventi Aprile Aquilano</t>
  </si>
  <si>
    <t>Totale Eventi Marzo Aquilano</t>
  </si>
  <si>
    <t>Totale Eventi Febbraio Aquilano</t>
  </si>
  <si>
    <t>Totale Eventi Gennaio Aquilano</t>
  </si>
  <si>
    <t>TOTALE GENERALE AQUILANO Gennaio-Aprile Mag</t>
  </si>
  <si>
    <t>TOTALE GENERALE EVENTI AQUILANO Gennaio-Aprile</t>
  </si>
  <si>
    <t>Monti_della_Laga</t>
  </si>
  <si>
    <t>Ml:4.2</t>
  </si>
  <si>
    <t>Ml:5.1</t>
  </si>
  <si>
    <t>Ml:4.3</t>
  </si>
  <si>
    <t>Valle_dell'Aterno</t>
  </si>
  <si>
    <t>La_Sila</t>
  </si>
  <si>
    <t>Ml:5.3</t>
  </si>
  <si>
    <t>Ml:4.7</t>
  </si>
  <si>
    <t>Ml:4.8</t>
  </si>
  <si>
    <t>EVENTO DISASTROSO</t>
  </si>
  <si>
    <t>Scosse Aquilano 28 Mar - 6 Apr</t>
  </si>
  <si>
    <t>Totale scosse 28 Mar -   6 Apr</t>
  </si>
  <si>
    <t>% Scosse Aquilano 28 Mar -   6 aPR</t>
  </si>
  <si>
    <t>Giu</t>
  </si>
  <si>
    <t xml:space="preserve">                </t>
  </si>
  <si>
    <t>Ora (UTC)</t>
  </si>
  <si>
    <t>Velino-Sirente</t>
  </si>
  <si>
    <t>Ml:3.0</t>
  </si>
  <si>
    <t>Cilento</t>
  </si>
  <si>
    <t>Ml:4.1</t>
  </si>
  <si>
    <t>Ml:4.9</t>
  </si>
  <si>
    <t>Monti_Peloritani</t>
  </si>
  <si>
    <t>Prealpi_venete</t>
  </si>
  <si>
    <t>Md:2.6</t>
  </si>
  <si>
    <t>Zona_Chianti</t>
  </si>
  <si>
    <t>Ml:2.0</t>
  </si>
  <si>
    <t>TO7ALE</t>
  </si>
  <si>
    <t>Scosse</t>
  </si>
  <si>
    <t>Scossw</t>
  </si>
  <si>
    <t>ALTRE ZONE</t>
  </si>
  <si>
    <t>TOTALE</t>
  </si>
  <si>
    <t>Dopo Terremoto 6 Aprile</t>
  </si>
  <si>
    <t>Prima Terremoto 6 Aprile</t>
  </si>
  <si>
    <t>RISCHIO SISMICO IN ITALIA PRIMA TERREMOTO AQUILANO DA GENNAIO 2009/01/01 ALLA DATA DEL TERREMOTO 2004/04/06</t>
  </si>
  <si>
    <t>RISCHIO SISMICO IN ITALIA PRIMA TERREMOTO AQUILANO DAL 28 MARZO 2009 ALLA DATA DEL TERREMOTO 2004/04/06</t>
  </si>
  <si>
    <t>28 Marzo  6 Aprile</t>
  </si>
  <si>
    <t>ALTRE ZONE (1 ciascuna)</t>
  </si>
  <si>
    <t>VEDI INTERPRETAZIONE DEI DATI DELLE TABELLE E SINTESI DEGLI AVVENIMENTI RIPORTATA DAI GIORNALI</t>
  </si>
  <si>
    <t>Val_di_Sangro</t>
  </si>
  <si>
    <t>Monti_Nebrodi</t>
  </si>
  <si>
    <t>Golfo_di_Gela</t>
  </si>
  <si>
    <t>Ml:1.5</t>
  </si>
  <si>
    <t>Val_Nerina</t>
  </si>
  <si>
    <t>Valle_Latina</t>
  </si>
  <si>
    <t>Langhe</t>
  </si>
  <si>
    <t>Mw:6.7</t>
  </si>
  <si>
    <t>Kuril Islands, Russia</t>
  </si>
  <si>
    <t>Ml:2.61</t>
  </si>
  <si>
    <t>CILENTO</t>
  </si>
  <si>
    <t>MONTI PELORITANI</t>
  </si>
  <si>
    <t>COSTA CALABRA OCCIDENTALE</t>
  </si>
  <si>
    <t>PreAlpi Venete</t>
  </si>
  <si>
    <t>Zona Chianti</t>
  </si>
  <si>
    <t>Zona Forlì</t>
  </si>
  <si>
    <t>Appennino Forlivesa</t>
  </si>
  <si>
    <t>TOTALE SCOSSE ZONE VARIE</t>
  </si>
  <si>
    <t>TOTALE Mag ZONE VARIE</t>
  </si>
  <si>
    <t>RISCHIO SISMICO IN ITALIA DOPO TERREMOTO AQUILANO DAL 2009/04/06 FINO ALLA DATA DEL 2009/04/29</t>
  </si>
  <si>
    <t>ALTRE ZONE                              ( 4 zone con 2 scosse, 17 zone con 1 scossa)</t>
  </si>
  <si>
    <t>TOTALE GENERALE SCOSSE DA 01-01-2009</t>
  </si>
  <si>
    <t>TOTALE SCOSSE APRILE</t>
  </si>
  <si>
    <t>TOTALE SCOSSE MARZO</t>
  </si>
  <si>
    <t>TOTALE SCOSSE FEBBRAIO</t>
  </si>
  <si>
    <t>TOTALE SCOSSE GENNNAIO</t>
  </si>
  <si>
    <t>TOTALE GENERALE SCOSSE</t>
  </si>
  <si>
    <t>MESE DI GENNAIO 2009</t>
  </si>
  <si>
    <t>MESE DI FEBBRAIO 2009</t>
  </si>
  <si>
    <t>TOTALE SCOSSE ULTIMI 8 gg PRIMA TERREMOTO DEVASTANTE</t>
  </si>
  <si>
    <t>ITALIA MEDITERRANEO</t>
  </si>
  <si>
    <t>% Scosse</t>
  </si>
  <si>
    <t>% Mag</t>
  </si>
  <si>
    <t>TOTALE dal 6 al 29 Aprile</t>
  </si>
  <si>
    <t>Totale da 1 a 29 Aprile</t>
  </si>
  <si>
    <t>RISCHIO SISMICO IN ITALIA DA 1 GENNAIO A 29 APRILE 2009</t>
  </si>
  <si>
    <t>RISCHIO SISMICO ITALIA E MEDITERRANEO</t>
  </si>
  <si>
    <t>RISCHIO SISMICO AQUILANO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</si>
</sst>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0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81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thin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21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20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46" fontId="0" fillId="0" borderId="1" xfId="0" applyNumberFormat="1" applyBorder="1" applyAlignment="1">
      <alignment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/>
    </xf>
    <xf numFmtId="0" fontId="0" fillId="2" borderId="2" xfId="0" applyFill="1" applyBorder="1" applyAlignment="1">
      <alignment wrapText="1"/>
    </xf>
    <xf numFmtId="0" fontId="0" fillId="2" borderId="1" xfId="0" applyFill="1" applyBorder="1" applyAlignment="1">
      <alignment wrapText="1"/>
    </xf>
    <xf numFmtId="14" fontId="0" fillId="2" borderId="1" xfId="0" applyNumberFormat="1" applyFill="1" applyBorder="1" applyAlignment="1">
      <alignment wrapText="1"/>
    </xf>
    <xf numFmtId="21" fontId="0" fillId="2" borderId="1" xfId="0" applyNumberForma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20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/>
    </xf>
    <xf numFmtId="46" fontId="0" fillId="2" borderId="1" xfId="0" applyNumberFormat="1" applyFill="1" applyBorder="1" applyAlignment="1">
      <alignment wrapText="1"/>
    </xf>
    <xf numFmtId="168" fontId="0" fillId="0" borderId="1" xfId="0" applyNumberFormat="1" applyBorder="1" applyAlignment="1">
      <alignment wrapText="1"/>
    </xf>
    <xf numFmtId="0" fontId="0" fillId="0" borderId="1" xfId="0" applyBorder="1" applyAlignment="1">
      <alignment horizontal="right" wrapText="1"/>
    </xf>
    <xf numFmtId="22" fontId="0" fillId="0" borderId="1" xfId="0" applyNumberForma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46" fontId="2" fillId="0" borderId="1" xfId="0" applyNumberFormat="1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/>
    </xf>
    <xf numFmtId="1" fontId="3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69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2" fillId="2" borderId="5" xfId="0" applyFont="1" applyFill="1" applyBorder="1" applyAlignment="1">
      <alignment/>
    </xf>
    <xf numFmtId="169" fontId="0" fillId="2" borderId="5" xfId="0" applyNumberFormat="1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9" xfId="0" applyFill="1" applyBorder="1" applyAlignment="1">
      <alignment/>
    </xf>
    <xf numFmtId="0" fontId="0" fillId="2" borderId="9" xfId="0" applyFill="1" applyBorder="1" applyAlignment="1">
      <alignment horizontal="right"/>
    </xf>
    <xf numFmtId="2" fontId="0" fillId="2" borderId="9" xfId="0" applyNumberFormat="1" applyFill="1" applyBorder="1" applyAlignment="1">
      <alignment/>
    </xf>
    <xf numFmtId="1" fontId="1" fillId="0" borderId="9" xfId="0" applyNumberFormat="1" applyFont="1" applyBorder="1" applyAlignment="1">
      <alignment horizontal="center"/>
    </xf>
    <xf numFmtId="169" fontId="0" fillId="0" borderId="9" xfId="0" applyNumberFormat="1" applyBorder="1" applyAlignment="1">
      <alignment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right"/>
    </xf>
    <xf numFmtId="1" fontId="0" fillId="2" borderId="12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0" fontId="0" fillId="3" borderId="2" xfId="0" applyFill="1" applyBorder="1" applyAlignment="1">
      <alignment wrapText="1"/>
    </xf>
    <xf numFmtId="0" fontId="0" fillId="3" borderId="1" xfId="0" applyFill="1" applyBorder="1" applyAlignment="1">
      <alignment wrapText="1"/>
    </xf>
    <xf numFmtId="14" fontId="0" fillId="3" borderId="1" xfId="0" applyNumberFormat="1" applyFill="1" applyBorder="1" applyAlignment="1">
      <alignment wrapText="1"/>
    </xf>
    <xf numFmtId="21" fontId="0" fillId="3" borderId="1" xfId="0" applyNumberFormat="1" applyFill="1" applyBorder="1" applyAlignment="1">
      <alignment wrapText="1"/>
    </xf>
    <xf numFmtId="3" fontId="0" fillId="3" borderId="1" xfId="0" applyNumberFormat="1" applyFill="1" applyBorder="1" applyAlignment="1">
      <alignment wrapText="1"/>
    </xf>
    <xf numFmtId="20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/>
    </xf>
    <xf numFmtId="168" fontId="0" fillId="3" borderId="1" xfId="0" applyNumberForma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1" xfId="0" applyFill="1" applyBorder="1" applyAlignment="1">
      <alignment wrapText="1"/>
    </xf>
    <xf numFmtId="14" fontId="0" fillId="4" borderId="1" xfId="0" applyNumberFormat="1" applyFill="1" applyBorder="1" applyAlignment="1">
      <alignment wrapText="1"/>
    </xf>
    <xf numFmtId="21" fontId="0" fillId="4" borderId="1" xfId="0" applyNumberFormat="1" applyFill="1" applyBorder="1" applyAlignment="1">
      <alignment wrapText="1"/>
    </xf>
    <xf numFmtId="3" fontId="0" fillId="4" borderId="1" xfId="0" applyNumberFormat="1" applyFill="1" applyBorder="1" applyAlignment="1">
      <alignment wrapText="1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/>
    </xf>
    <xf numFmtId="46" fontId="0" fillId="4" borderId="1" xfId="0" applyNumberFormat="1" applyFill="1" applyBorder="1" applyAlignment="1">
      <alignment wrapText="1"/>
    </xf>
    <xf numFmtId="20" fontId="0" fillId="4" borderId="1" xfId="0" applyNumberFormat="1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5" borderId="1" xfId="0" applyFill="1" applyBorder="1" applyAlignment="1">
      <alignment wrapText="1"/>
    </xf>
    <xf numFmtId="14" fontId="0" fillId="5" borderId="1" xfId="0" applyNumberFormat="1" applyFill="1" applyBorder="1" applyAlignment="1">
      <alignment wrapText="1"/>
    </xf>
    <xf numFmtId="21" fontId="0" fillId="5" borderId="1" xfId="0" applyNumberFormat="1" applyFill="1" applyBorder="1" applyAlignment="1">
      <alignment wrapText="1"/>
    </xf>
    <xf numFmtId="3" fontId="0" fillId="5" borderId="1" xfId="0" applyNumberFormat="1" applyFill="1" applyBorder="1" applyAlignment="1">
      <alignment wrapText="1"/>
    </xf>
    <xf numFmtId="46" fontId="0" fillId="5" borderId="1" xfId="0" applyNumberFormat="1" applyFill="1" applyBorder="1" applyAlignment="1">
      <alignment wrapText="1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/>
    </xf>
    <xf numFmtId="20" fontId="0" fillId="5" borderId="1" xfId="0" applyNumberFormat="1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6" borderId="1" xfId="0" applyFill="1" applyBorder="1" applyAlignment="1">
      <alignment wrapText="1"/>
    </xf>
    <xf numFmtId="14" fontId="0" fillId="6" borderId="1" xfId="0" applyNumberFormat="1" applyFill="1" applyBorder="1" applyAlignment="1">
      <alignment wrapText="1"/>
    </xf>
    <xf numFmtId="21" fontId="0" fillId="6" borderId="1" xfId="0" applyNumberFormat="1" applyFill="1" applyBorder="1" applyAlignment="1">
      <alignment wrapText="1"/>
    </xf>
    <xf numFmtId="3" fontId="0" fillId="6" borderId="1" xfId="0" applyNumberFormat="1" applyFill="1" applyBorder="1" applyAlignment="1">
      <alignment wrapText="1"/>
    </xf>
    <xf numFmtId="20" fontId="0" fillId="6" borderId="1" xfId="0" applyNumberFormat="1" applyFill="1" applyBorder="1" applyAlignment="1">
      <alignment wrapText="1"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/>
    </xf>
    <xf numFmtId="46" fontId="2" fillId="6" borderId="1" xfId="0" applyNumberFormat="1" applyFont="1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0" fillId="7" borderId="1" xfId="0" applyFill="1" applyBorder="1" applyAlignment="1">
      <alignment wrapText="1"/>
    </xf>
    <xf numFmtId="14" fontId="0" fillId="7" borderId="1" xfId="0" applyNumberFormat="1" applyFill="1" applyBorder="1" applyAlignment="1">
      <alignment wrapText="1"/>
    </xf>
    <xf numFmtId="21" fontId="0" fillId="7" borderId="1" xfId="0" applyNumberFormat="1" applyFill="1" applyBorder="1" applyAlignment="1">
      <alignment wrapText="1"/>
    </xf>
    <xf numFmtId="3" fontId="0" fillId="7" borderId="1" xfId="0" applyNumberFormat="1" applyFill="1" applyBorder="1" applyAlignment="1">
      <alignment wrapText="1"/>
    </xf>
    <xf numFmtId="20" fontId="0" fillId="7" borderId="1" xfId="0" applyNumberFormat="1" applyFill="1" applyBorder="1" applyAlignment="1">
      <alignment wrapText="1"/>
    </xf>
    <xf numFmtId="0" fontId="0" fillId="7" borderId="1" xfId="0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7" borderId="3" xfId="0" applyFill="1" applyBorder="1" applyAlignment="1">
      <alignment/>
    </xf>
    <xf numFmtId="0" fontId="0" fillId="8" borderId="2" xfId="0" applyFill="1" applyBorder="1" applyAlignment="1">
      <alignment wrapText="1"/>
    </xf>
    <xf numFmtId="0" fontId="0" fillId="8" borderId="1" xfId="0" applyFill="1" applyBorder="1" applyAlignment="1">
      <alignment wrapText="1"/>
    </xf>
    <xf numFmtId="14" fontId="0" fillId="8" borderId="1" xfId="0" applyNumberFormat="1" applyFill="1" applyBorder="1" applyAlignment="1">
      <alignment wrapText="1"/>
    </xf>
    <xf numFmtId="21" fontId="0" fillId="8" borderId="1" xfId="0" applyNumberFormat="1" applyFill="1" applyBorder="1" applyAlignment="1">
      <alignment wrapText="1"/>
    </xf>
    <xf numFmtId="3" fontId="0" fillId="8" borderId="1" xfId="0" applyNumberFormat="1" applyFill="1" applyBorder="1" applyAlignment="1">
      <alignment wrapText="1"/>
    </xf>
    <xf numFmtId="0" fontId="0" fillId="8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/>
    </xf>
    <xf numFmtId="20" fontId="0" fillId="8" borderId="1" xfId="0" applyNumberFormat="1" applyFill="1" applyBorder="1" applyAlignment="1">
      <alignment wrapText="1"/>
    </xf>
    <xf numFmtId="0" fontId="0" fillId="9" borderId="0" xfId="0" applyFill="1" applyAlignment="1">
      <alignment/>
    </xf>
    <xf numFmtId="0" fontId="0" fillId="0" borderId="1" xfId="0" applyBorder="1" applyAlignment="1">
      <alignment horizontal="center" vertical="center" wrapText="1"/>
    </xf>
    <xf numFmtId="0" fontId="0" fillId="10" borderId="2" xfId="0" applyFill="1" applyBorder="1" applyAlignment="1">
      <alignment wrapText="1"/>
    </xf>
    <xf numFmtId="0" fontId="0" fillId="10" borderId="1" xfId="0" applyFill="1" applyBorder="1" applyAlignment="1">
      <alignment wrapText="1"/>
    </xf>
    <xf numFmtId="14" fontId="0" fillId="10" borderId="1" xfId="0" applyNumberFormat="1" applyFill="1" applyBorder="1" applyAlignment="1">
      <alignment wrapText="1"/>
    </xf>
    <xf numFmtId="21" fontId="0" fillId="10" borderId="1" xfId="0" applyNumberFormat="1" applyFill="1" applyBorder="1" applyAlignment="1">
      <alignment wrapText="1"/>
    </xf>
    <xf numFmtId="3" fontId="0" fillId="10" borderId="1" xfId="0" applyNumberFormat="1" applyFill="1" applyBorder="1" applyAlignment="1">
      <alignment wrapText="1"/>
    </xf>
    <xf numFmtId="20" fontId="0" fillId="10" borderId="1" xfId="0" applyNumberFormat="1" applyFill="1" applyBorder="1" applyAlignment="1">
      <alignment wrapText="1"/>
    </xf>
    <xf numFmtId="0" fontId="0" fillId="10" borderId="1" xfId="0" applyFill="1" applyBorder="1" applyAlignment="1">
      <alignment horizontal="center" vertical="center" wrapText="1"/>
    </xf>
    <xf numFmtId="0" fontId="0" fillId="10" borderId="3" xfId="0" applyFill="1" applyBorder="1" applyAlignment="1">
      <alignment/>
    </xf>
    <xf numFmtId="46" fontId="0" fillId="10" borderId="1" xfId="0" applyNumberFormat="1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9" borderId="1" xfId="0" applyFill="1" applyBorder="1" applyAlignment="1">
      <alignment wrapText="1"/>
    </xf>
    <xf numFmtId="14" fontId="0" fillId="9" borderId="1" xfId="0" applyNumberFormat="1" applyFill="1" applyBorder="1" applyAlignment="1">
      <alignment wrapText="1"/>
    </xf>
    <xf numFmtId="21" fontId="0" fillId="9" borderId="1" xfId="0" applyNumberFormat="1" applyFill="1" applyBorder="1" applyAlignment="1">
      <alignment wrapText="1"/>
    </xf>
    <xf numFmtId="3" fontId="0" fillId="9" borderId="1" xfId="0" applyNumberFormat="1" applyFill="1" applyBorder="1" applyAlignment="1">
      <alignment wrapText="1"/>
    </xf>
    <xf numFmtId="20" fontId="0" fillId="9" borderId="1" xfId="0" applyNumberFormat="1" applyFill="1" applyBorder="1" applyAlignment="1">
      <alignment wrapText="1"/>
    </xf>
    <xf numFmtId="0" fontId="0" fillId="9" borderId="1" xfId="0" applyFill="1" applyBorder="1" applyAlignment="1">
      <alignment horizontal="center" vertical="center" wrapText="1"/>
    </xf>
    <xf numFmtId="0" fontId="0" fillId="9" borderId="3" xfId="0" applyFill="1" applyBorder="1" applyAlignment="1">
      <alignment/>
    </xf>
    <xf numFmtId="0" fontId="0" fillId="10" borderId="1" xfId="0" applyFill="1" applyBorder="1" applyAlignment="1">
      <alignment/>
    </xf>
    <xf numFmtId="0" fontId="0" fillId="10" borderId="1" xfId="0" applyFill="1" applyBorder="1" applyAlignment="1">
      <alignment horizontal="center"/>
    </xf>
    <xf numFmtId="0" fontId="2" fillId="10" borderId="5" xfId="0" applyFont="1" applyFill="1" applyBorder="1" applyAlignment="1">
      <alignment/>
    </xf>
    <xf numFmtId="0" fontId="1" fillId="0" borderId="0" xfId="0" applyFont="1" applyAlignment="1">
      <alignment/>
    </xf>
    <xf numFmtId="0" fontId="0" fillId="10" borderId="17" xfId="0" applyFill="1" applyBorder="1" applyAlignment="1">
      <alignment wrapText="1"/>
    </xf>
    <xf numFmtId="0" fontId="0" fillId="10" borderId="18" xfId="0" applyFill="1" applyBorder="1" applyAlignment="1">
      <alignment wrapText="1"/>
    </xf>
    <xf numFmtId="14" fontId="0" fillId="10" borderId="18" xfId="0" applyNumberFormat="1" applyFill="1" applyBorder="1" applyAlignment="1">
      <alignment wrapText="1"/>
    </xf>
    <xf numFmtId="21" fontId="0" fillId="10" borderId="18" xfId="0" applyNumberFormat="1" applyFill="1" applyBorder="1" applyAlignment="1">
      <alignment wrapText="1"/>
    </xf>
    <xf numFmtId="3" fontId="0" fillId="10" borderId="18" xfId="0" applyNumberFormat="1" applyFill="1" applyBorder="1" applyAlignment="1">
      <alignment wrapText="1"/>
    </xf>
    <xf numFmtId="20" fontId="0" fillId="10" borderId="18" xfId="0" applyNumberFormat="1" applyFill="1" applyBorder="1" applyAlignment="1">
      <alignment wrapText="1"/>
    </xf>
    <xf numFmtId="0" fontId="0" fillId="10" borderId="18" xfId="0" applyFill="1" applyBorder="1" applyAlignment="1">
      <alignment horizontal="center"/>
    </xf>
    <xf numFmtId="0" fontId="0" fillId="10" borderId="18" xfId="0" applyFill="1" applyBorder="1" applyAlignment="1">
      <alignment/>
    </xf>
    <xf numFmtId="0" fontId="0" fillId="10" borderId="7" xfId="0" applyFill="1" applyBorder="1" applyAlignment="1">
      <alignment/>
    </xf>
    <xf numFmtId="1" fontId="3" fillId="10" borderId="5" xfId="0" applyNumberFormat="1" applyFont="1" applyFill="1" applyBorder="1" applyAlignment="1">
      <alignment horizontal="center"/>
    </xf>
    <xf numFmtId="2" fontId="2" fillId="10" borderId="5" xfId="0" applyNumberFormat="1" applyFont="1" applyFill="1" applyBorder="1" applyAlignment="1">
      <alignment/>
    </xf>
    <xf numFmtId="0" fontId="0" fillId="10" borderId="6" xfId="0" applyFill="1" applyBorder="1" applyAlignment="1">
      <alignment/>
    </xf>
    <xf numFmtId="0" fontId="0" fillId="7" borderId="19" xfId="0" applyFill="1" applyBorder="1" applyAlignment="1">
      <alignment/>
    </xf>
    <xf numFmtId="0" fontId="0" fillId="2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" borderId="21" xfId="0" applyFill="1" applyBorder="1" applyAlignment="1">
      <alignment horizontal="center" wrapText="1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2" fontId="0" fillId="0" borderId="24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2" borderId="25" xfId="0" applyFill="1" applyBorder="1" applyAlignment="1">
      <alignment/>
    </xf>
    <xf numFmtId="0" fontId="0" fillId="2" borderId="25" xfId="0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21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20" fontId="0" fillId="0" borderId="0" xfId="0" applyNumberFormat="1" applyAlignment="1">
      <alignment wrapText="1"/>
    </xf>
    <xf numFmtId="46" fontId="0" fillId="0" borderId="0" xfId="0" applyNumberFormat="1" applyAlignment="1">
      <alignment wrapText="1"/>
    </xf>
    <xf numFmtId="0" fontId="0" fillId="2" borderId="0" xfId="0" applyFill="1" applyAlignment="1">
      <alignment wrapText="1"/>
    </xf>
    <xf numFmtId="14" fontId="0" fillId="2" borderId="0" xfId="0" applyNumberFormat="1" applyFill="1" applyAlignment="1">
      <alignment wrapText="1"/>
    </xf>
    <xf numFmtId="21" fontId="0" fillId="2" borderId="0" xfId="0" applyNumberFormat="1" applyFill="1" applyAlignment="1">
      <alignment wrapText="1"/>
    </xf>
    <xf numFmtId="3" fontId="0" fillId="2" borderId="0" xfId="0" applyNumberFormat="1" applyFill="1" applyAlignment="1">
      <alignment wrapText="1"/>
    </xf>
    <xf numFmtId="20" fontId="0" fillId="2" borderId="0" xfId="0" applyNumberFormat="1" applyFill="1" applyAlignment="1">
      <alignment wrapText="1"/>
    </xf>
    <xf numFmtId="0" fontId="0" fillId="2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7" borderId="0" xfId="0" applyFill="1" applyAlignment="1">
      <alignment wrapText="1"/>
    </xf>
    <xf numFmtId="0" fontId="0" fillId="7" borderId="0" xfId="0" applyFill="1" applyAlignment="1">
      <alignment/>
    </xf>
    <xf numFmtId="0" fontId="0" fillId="13" borderId="0" xfId="0" applyFill="1" applyAlignment="1">
      <alignment/>
    </xf>
    <xf numFmtId="0" fontId="0" fillId="14" borderId="0" xfId="0" applyFill="1" applyAlignment="1">
      <alignment/>
    </xf>
    <xf numFmtId="0" fontId="0" fillId="5" borderId="0" xfId="0" applyFill="1" applyAlignment="1">
      <alignment wrapText="1"/>
    </xf>
    <xf numFmtId="0" fontId="0" fillId="5" borderId="0" xfId="0" applyFill="1" applyAlignment="1">
      <alignment/>
    </xf>
    <xf numFmtId="0" fontId="0" fillId="15" borderId="0" xfId="0" applyFill="1" applyAlignment="1">
      <alignment/>
    </xf>
    <xf numFmtId="0" fontId="0" fillId="8" borderId="0" xfId="0" applyFill="1" applyAlignment="1">
      <alignment wrapText="1"/>
    </xf>
    <xf numFmtId="0" fontId="0" fillId="8" borderId="0" xfId="0" applyFill="1" applyAlignment="1">
      <alignment/>
    </xf>
    <xf numFmtId="0" fontId="0" fillId="6" borderId="0" xfId="0" applyFill="1" applyAlignment="1">
      <alignment wrapText="1"/>
    </xf>
    <xf numFmtId="0" fontId="0" fillId="6" borderId="0" xfId="0" applyFill="1" applyAlignment="1">
      <alignment/>
    </xf>
    <xf numFmtId="0" fontId="0" fillId="0" borderId="0" xfId="0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5" borderId="0" xfId="0" applyFill="1" applyAlignment="1">
      <alignment/>
    </xf>
    <xf numFmtId="0" fontId="0" fillId="14" borderId="0" xfId="0" applyFill="1" applyAlignment="1">
      <alignment/>
    </xf>
    <xf numFmtId="0" fontId="0" fillId="15" borderId="0" xfId="0" applyFill="1" applyAlignment="1">
      <alignment/>
    </xf>
    <xf numFmtId="0" fontId="0" fillId="9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11" borderId="2" xfId="0" applyFill="1" applyBorder="1" applyAlignment="1">
      <alignment wrapText="1"/>
    </xf>
    <xf numFmtId="0" fontId="0" fillId="11" borderId="1" xfId="0" applyFill="1" applyBorder="1" applyAlignment="1">
      <alignment wrapText="1"/>
    </xf>
    <xf numFmtId="14" fontId="0" fillId="11" borderId="1" xfId="0" applyNumberFormat="1" applyFill="1" applyBorder="1" applyAlignment="1">
      <alignment wrapText="1"/>
    </xf>
    <xf numFmtId="21" fontId="0" fillId="11" borderId="1" xfId="0" applyNumberFormat="1" applyFill="1" applyBorder="1" applyAlignment="1">
      <alignment wrapText="1"/>
    </xf>
    <xf numFmtId="3" fontId="0" fillId="11" borderId="1" xfId="0" applyNumberFormat="1" applyFill="1" applyBorder="1" applyAlignment="1">
      <alignment wrapText="1"/>
    </xf>
    <xf numFmtId="20" fontId="0" fillId="11" borderId="1" xfId="0" applyNumberFormat="1" applyFill="1" applyBorder="1" applyAlignment="1">
      <alignment wrapText="1"/>
    </xf>
    <xf numFmtId="0" fontId="0" fillId="11" borderId="1" xfId="0" applyFill="1" applyBorder="1" applyAlignment="1">
      <alignment/>
    </xf>
    <xf numFmtId="0" fontId="0" fillId="12" borderId="1" xfId="0" applyFill="1" applyBorder="1" applyAlignment="1">
      <alignment/>
    </xf>
    <xf numFmtId="0" fontId="0" fillId="13" borderId="1" xfId="0" applyFill="1" applyBorder="1" applyAlignment="1">
      <alignment/>
    </xf>
    <xf numFmtId="0" fontId="0" fillId="14" borderId="1" xfId="0" applyFill="1" applyBorder="1" applyAlignment="1">
      <alignment/>
    </xf>
    <xf numFmtId="0" fontId="0" fillId="15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2" borderId="2" xfId="0" applyFill="1" applyBorder="1" applyAlignment="1">
      <alignment wrapText="1"/>
    </xf>
    <xf numFmtId="0" fontId="0" fillId="12" borderId="1" xfId="0" applyFill="1" applyBorder="1" applyAlignment="1">
      <alignment wrapText="1"/>
    </xf>
    <xf numFmtId="14" fontId="0" fillId="12" borderId="1" xfId="0" applyNumberFormat="1" applyFill="1" applyBorder="1" applyAlignment="1">
      <alignment wrapText="1"/>
    </xf>
    <xf numFmtId="21" fontId="0" fillId="12" borderId="1" xfId="0" applyNumberFormat="1" applyFill="1" applyBorder="1" applyAlignment="1">
      <alignment wrapText="1"/>
    </xf>
    <xf numFmtId="3" fontId="0" fillId="12" borderId="1" xfId="0" applyNumberFormat="1" applyFill="1" applyBorder="1" applyAlignment="1">
      <alignment wrapText="1"/>
    </xf>
    <xf numFmtId="0" fontId="0" fillId="13" borderId="2" xfId="0" applyFill="1" applyBorder="1" applyAlignment="1">
      <alignment wrapText="1"/>
    </xf>
    <xf numFmtId="0" fontId="0" fillId="13" borderId="1" xfId="0" applyFill="1" applyBorder="1" applyAlignment="1">
      <alignment wrapText="1"/>
    </xf>
    <xf numFmtId="14" fontId="0" fillId="13" borderId="1" xfId="0" applyNumberFormat="1" applyFill="1" applyBorder="1" applyAlignment="1">
      <alignment wrapText="1"/>
    </xf>
    <xf numFmtId="21" fontId="0" fillId="13" borderId="1" xfId="0" applyNumberFormat="1" applyFill="1" applyBorder="1" applyAlignment="1">
      <alignment wrapText="1"/>
    </xf>
    <xf numFmtId="3" fontId="0" fillId="13" borderId="1" xfId="0" applyNumberFormat="1" applyFill="1" applyBorder="1" applyAlignment="1">
      <alignment wrapText="1"/>
    </xf>
    <xf numFmtId="20" fontId="0" fillId="13" borderId="1" xfId="0" applyNumberFormat="1" applyFill="1" applyBorder="1" applyAlignment="1">
      <alignment wrapText="1"/>
    </xf>
    <xf numFmtId="46" fontId="0" fillId="13" borderId="1" xfId="0" applyNumberFormat="1" applyFill="1" applyBorder="1" applyAlignment="1">
      <alignment wrapText="1"/>
    </xf>
    <xf numFmtId="20" fontId="0" fillId="12" borderId="1" xfId="0" applyNumberFormat="1" applyFill="1" applyBorder="1" applyAlignment="1">
      <alignment wrapText="1"/>
    </xf>
    <xf numFmtId="46" fontId="0" fillId="9" borderId="1" xfId="0" applyNumberFormat="1" applyFill="1" applyBorder="1" applyAlignment="1">
      <alignment wrapText="1"/>
    </xf>
    <xf numFmtId="0" fontId="0" fillId="14" borderId="2" xfId="0" applyFill="1" applyBorder="1" applyAlignment="1">
      <alignment wrapText="1"/>
    </xf>
    <xf numFmtId="0" fontId="0" fillId="14" borderId="1" xfId="0" applyFill="1" applyBorder="1" applyAlignment="1">
      <alignment wrapText="1"/>
    </xf>
    <xf numFmtId="14" fontId="0" fillId="14" borderId="1" xfId="0" applyNumberFormat="1" applyFill="1" applyBorder="1" applyAlignment="1">
      <alignment wrapText="1"/>
    </xf>
    <xf numFmtId="21" fontId="0" fillId="14" borderId="1" xfId="0" applyNumberFormat="1" applyFill="1" applyBorder="1" applyAlignment="1">
      <alignment wrapText="1"/>
    </xf>
    <xf numFmtId="3" fontId="0" fillId="14" borderId="1" xfId="0" applyNumberFormat="1" applyFill="1" applyBorder="1" applyAlignment="1">
      <alignment wrapText="1"/>
    </xf>
    <xf numFmtId="20" fontId="0" fillId="14" borderId="1" xfId="0" applyNumberFormat="1" applyFill="1" applyBorder="1" applyAlignment="1">
      <alignment wrapText="1"/>
    </xf>
    <xf numFmtId="46" fontId="0" fillId="12" borderId="1" xfId="0" applyNumberFormat="1" applyFill="1" applyBorder="1" applyAlignment="1">
      <alignment wrapText="1"/>
    </xf>
    <xf numFmtId="0" fontId="0" fillId="15" borderId="2" xfId="0" applyFill="1" applyBorder="1" applyAlignment="1">
      <alignment wrapText="1"/>
    </xf>
    <xf numFmtId="0" fontId="0" fillId="15" borderId="1" xfId="0" applyFill="1" applyBorder="1" applyAlignment="1">
      <alignment wrapText="1"/>
    </xf>
    <xf numFmtId="14" fontId="0" fillId="15" borderId="1" xfId="0" applyNumberFormat="1" applyFill="1" applyBorder="1" applyAlignment="1">
      <alignment wrapText="1"/>
    </xf>
    <xf numFmtId="21" fontId="0" fillId="15" borderId="1" xfId="0" applyNumberFormat="1" applyFill="1" applyBorder="1" applyAlignment="1">
      <alignment wrapText="1"/>
    </xf>
    <xf numFmtId="3" fontId="0" fillId="15" borderId="1" xfId="0" applyNumberFormat="1" applyFill="1" applyBorder="1" applyAlignment="1">
      <alignment wrapText="1"/>
    </xf>
    <xf numFmtId="20" fontId="0" fillId="15" borderId="1" xfId="0" applyNumberFormat="1" applyFill="1" applyBorder="1" applyAlignment="1">
      <alignment wrapText="1"/>
    </xf>
    <xf numFmtId="0" fontId="0" fillId="9" borderId="1" xfId="0" applyNumberFormat="1" applyFill="1" applyBorder="1" applyAlignment="1">
      <alignment wrapText="1"/>
    </xf>
    <xf numFmtId="46" fontId="0" fillId="14" borderId="1" xfId="0" applyNumberFormat="1" applyFill="1" applyBorder="1" applyAlignment="1">
      <alignment wrapText="1"/>
    </xf>
    <xf numFmtId="0" fontId="0" fillId="7" borderId="4" xfId="0" applyFill="1" applyBorder="1" applyAlignment="1">
      <alignment wrapText="1"/>
    </xf>
    <xf numFmtId="0" fontId="0" fillId="7" borderId="5" xfId="0" applyFill="1" applyBorder="1" applyAlignment="1">
      <alignment wrapText="1"/>
    </xf>
    <xf numFmtId="14" fontId="0" fillId="7" borderId="5" xfId="0" applyNumberFormat="1" applyFill="1" applyBorder="1" applyAlignment="1">
      <alignment wrapText="1"/>
    </xf>
    <xf numFmtId="21" fontId="0" fillId="7" borderId="5" xfId="0" applyNumberFormat="1" applyFill="1" applyBorder="1" applyAlignment="1">
      <alignment wrapText="1"/>
    </xf>
    <xf numFmtId="3" fontId="0" fillId="7" borderId="5" xfId="0" applyNumberFormat="1" applyFill="1" applyBorder="1" applyAlignment="1">
      <alignment wrapText="1"/>
    </xf>
    <xf numFmtId="20" fontId="0" fillId="7" borderId="5" xfId="0" applyNumberFormat="1" applyFill="1" applyBorder="1" applyAlignment="1">
      <alignment wrapText="1"/>
    </xf>
    <xf numFmtId="0" fontId="0" fillId="7" borderId="5" xfId="0" applyFill="1" applyBorder="1" applyAlignment="1">
      <alignment/>
    </xf>
    <xf numFmtId="0" fontId="0" fillId="11" borderId="5" xfId="0" applyFill="1" applyBorder="1" applyAlignment="1">
      <alignment/>
    </xf>
    <xf numFmtId="0" fontId="0" fillId="12" borderId="5" xfId="0" applyFill="1" applyBorder="1" applyAlignment="1">
      <alignment/>
    </xf>
    <xf numFmtId="0" fontId="0" fillId="13" borderId="5" xfId="0" applyFill="1" applyBorder="1" applyAlignment="1">
      <alignment/>
    </xf>
    <xf numFmtId="0" fontId="0" fillId="5" borderId="5" xfId="0" applyFill="1" applyBorder="1" applyAlignment="1">
      <alignment/>
    </xf>
    <xf numFmtId="0" fontId="0" fillId="14" borderId="5" xfId="0" applyFill="1" applyBorder="1" applyAlignment="1">
      <alignment/>
    </xf>
    <xf numFmtId="0" fontId="0" fillId="15" borderId="5" xfId="0" applyFill="1" applyBorder="1" applyAlignment="1">
      <alignment/>
    </xf>
    <xf numFmtId="0" fontId="0" fillId="11" borderId="17" xfId="0" applyFill="1" applyBorder="1" applyAlignment="1">
      <alignment wrapText="1"/>
    </xf>
    <xf numFmtId="0" fontId="0" fillId="11" borderId="18" xfId="0" applyFill="1" applyBorder="1" applyAlignment="1">
      <alignment wrapText="1"/>
    </xf>
    <xf numFmtId="14" fontId="0" fillId="11" borderId="18" xfId="0" applyNumberFormat="1" applyFill="1" applyBorder="1" applyAlignment="1">
      <alignment wrapText="1"/>
    </xf>
    <xf numFmtId="21" fontId="0" fillId="11" borderId="18" xfId="0" applyNumberFormat="1" applyFill="1" applyBorder="1" applyAlignment="1">
      <alignment wrapText="1"/>
    </xf>
    <xf numFmtId="3" fontId="0" fillId="11" borderId="18" xfId="0" applyNumberFormat="1" applyFill="1" applyBorder="1" applyAlignment="1">
      <alignment wrapText="1"/>
    </xf>
    <xf numFmtId="20" fontId="0" fillId="11" borderId="18" xfId="0" applyNumberFormat="1" applyFill="1" applyBorder="1" applyAlignment="1">
      <alignment wrapText="1"/>
    </xf>
    <xf numFmtId="0" fontId="0" fillId="11" borderId="18" xfId="0" applyFill="1" applyBorder="1" applyAlignment="1">
      <alignment/>
    </xf>
    <xf numFmtId="0" fontId="0" fillId="0" borderId="18" xfId="0" applyBorder="1" applyAlignment="1">
      <alignment/>
    </xf>
    <xf numFmtId="0" fontId="0" fillId="12" borderId="18" xfId="0" applyFill="1" applyBorder="1" applyAlignment="1">
      <alignment/>
    </xf>
    <xf numFmtId="0" fontId="0" fillId="13" borderId="18" xfId="0" applyFill="1" applyBorder="1" applyAlignment="1">
      <alignment/>
    </xf>
    <xf numFmtId="0" fontId="0" fillId="5" borderId="18" xfId="0" applyFill="1" applyBorder="1" applyAlignment="1">
      <alignment/>
    </xf>
    <xf numFmtId="0" fontId="0" fillId="14" borderId="18" xfId="0" applyFill="1" applyBorder="1" applyAlignment="1">
      <alignment/>
    </xf>
    <xf numFmtId="0" fontId="0" fillId="15" borderId="18" xfId="0" applyFill="1" applyBorder="1" applyAlignment="1">
      <alignment/>
    </xf>
    <xf numFmtId="0" fontId="0" fillId="9" borderId="18" xfId="0" applyFill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11" borderId="27" xfId="0" applyFill="1" applyBorder="1" applyAlignment="1">
      <alignment wrapText="1"/>
    </xf>
    <xf numFmtId="0" fontId="0" fillId="12" borderId="27" xfId="0" applyFill="1" applyBorder="1" applyAlignment="1">
      <alignment wrapText="1"/>
    </xf>
    <xf numFmtId="0" fontId="0" fillId="13" borderId="27" xfId="0" applyFill="1" applyBorder="1" applyAlignment="1">
      <alignment wrapText="1"/>
    </xf>
    <xf numFmtId="0" fontId="0" fillId="5" borderId="27" xfId="0" applyFill="1" applyBorder="1" applyAlignment="1">
      <alignment wrapText="1"/>
    </xf>
    <xf numFmtId="0" fontId="0" fillId="14" borderId="27" xfId="0" applyFill="1" applyBorder="1" applyAlignment="1">
      <alignment wrapText="1"/>
    </xf>
    <xf numFmtId="0" fontId="0" fillId="15" borderId="27" xfId="0" applyFill="1" applyBorder="1" applyAlignment="1">
      <alignment wrapText="1"/>
    </xf>
    <xf numFmtId="0" fontId="0" fillId="9" borderId="27" xfId="0" applyFill="1" applyBorder="1" applyAlignment="1">
      <alignment wrapText="1"/>
    </xf>
    <xf numFmtId="0" fontId="0" fillId="12" borderId="9" xfId="0" applyFill="1" applyBorder="1" applyAlignment="1">
      <alignment/>
    </xf>
    <xf numFmtId="0" fontId="0" fillId="11" borderId="9" xfId="0" applyFill="1" applyBorder="1" applyAlignment="1">
      <alignment/>
    </xf>
    <xf numFmtId="0" fontId="0" fillId="13" borderId="9" xfId="0" applyFill="1" applyBorder="1" applyAlignment="1">
      <alignment/>
    </xf>
    <xf numFmtId="0" fontId="0" fillId="5" borderId="9" xfId="0" applyFill="1" applyBorder="1" applyAlignment="1">
      <alignment/>
    </xf>
    <xf numFmtId="0" fontId="0" fillId="14" borderId="9" xfId="0" applyFill="1" applyBorder="1" applyAlignment="1">
      <alignment/>
    </xf>
    <xf numFmtId="0" fontId="0" fillId="15" borderId="9" xfId="0" applyFill="1" applyBorder="1" applyAlignment="1">
      <alignment/>
    </xf>
    <xf numFmtId="0" fontId="0" fillId="9" borderId="9" xfId="0" applyFill="1" applyBorder="1" applyAlignment="1">
      <alignment/>
    </xf>
    <xf numFmtId="0" fontId="0" fillId="9" borderId="8" xfId="0" applyFill="1" applyBorder="1" applyAlignment="1">
      <alignment wrapText="1"/>
    </xf>
    <xf numFmtId="0" fontId="0" fillId="9" borderId="9" xfId="0" applyFill="1" applyBorder="1" applyAlignment="1">
      <alignment wrapText="1"/>
    </xf>
    <xf numFmtId="14" fontId="0" fillId="9" borderId="9" xfId="0" applyNumberFormat="1" applyFill="1" applyBorder="1" applyAlignment="1">
      <alignment wrapText="1"/>
    </xf>
    <xf numFmtId="21" fontId="0" fillId="9" borderId="9" xfId="0" applyNumberFormat="1" applyFill="1" applyBorder="1" applyAlignment="1">
      <alignment wrapText="1"/>
    </xf>
    <xf numFmtId="3" fontId="0" fillId="9" borderId="9" xfId="0" applyNumberFormat="1" applyFill="1" applyBorder="1" applyAlignment="1">
      <alignment wrapText="1"/>
    </xf>
    <xf numFmtId="20" fontId="0" fillId="9" borderId="9" xfId="0" applyNumberFormat="1" applyFill="1" applyBorder="1" applyAlignment="1">
      <alignment wrapText="1"/>
    </xf>
    <xf numFmtId="0" fontId="0" fillId="9" borderId="5" xfId="0" applyFill="1" applyBorder="1" applyAlignment="1">
      <alignment/>
    </xf>
    <xf numFmtId="0" fontId="0" fillId="9" borderId="6" xfId="0" applyFill="1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169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2" fontId="0" fillId="0" borderId="33" xfId="0" applyNumberFormat="1" applyBorder="1" applyAlignment="1">
      <alignment/>
    </xf>
    <xf numFmtId="169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2" fontId="0" fillId="0" borderId="35" xfId="0" applyNumberFormat="1" applyBorder="1" applyAlignment="1">
      <alignment/>
    </xf>
    <xf numFmtId="169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29" xfId="0" applyNumberFormat="1" applyBorder="1" applyAlignment="1">
      <alignment/>
    </xf>
    <xf numFmtId="169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wrapText="1"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wrapText="1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3" borderId="18" xfId="0" applyFill="1" applyBorder="1" applyAlignment="1">
      <alignment/>
    </xf>
    <xf numFmtId="0" fontId="0" fillId="4" borderId="18" xfId="0" applyFill="1" applyBorder="1" applyAlignment="1">
      <alignment/>
    </xf>
    <xf numFmtId="0" fontId="0" fillId="6" borderId="18" xfId="0" applyFill="1" applyBorder="1" applyAlignment="1">
      <alignment/>
    </xf>
    <xf numFmtId="0" fontId="0" fillId="7" borderId="18" xfId="0" applyFill="1" applyBorder="1" applyAlignment="1">
      <alignment/>
    </xf>
    <xf numFmtId="0" fontId="0" fillId="8" borderId="18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9" xfId="0" applyFill="1" applyBorder="1" applyAlignment="1">
      <alignment/>
    </xf>
    <xf numFmtId="0" fontId="0" fillId="6" borderId="9" xfId="0" applyFill="1" applyBorder="1" applyAlignment="1">
      <alignment/>
    </xf>
    <xf numFmtId="0" fontId="0" fillId="7" borderId="9" xfId="0" applyFill="1" applyBorder="1" applyAlignment="1">
      <alignment/>
    </xf>
    <xf numFmtId="0" fontId="0" fillId="8" borderId="9" xfId="0" applyFill="1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9" borderId="40" xfId="0" applyFill="1" applyBorder="1" applyAlignment="1">
      <alignment/>
    </xf>
    <xf numFmtId="0" fontId="0" fillId="9" borderId="41" xfId="0" applyFill="1" applyBorder="1" applyAlignment="1">
      <alignment/>
    </xf>
    <xf numFmtId="0" fontId="0" fillId="9" borderId="42" xfId="0" applyFill="1" applyBorder="1" applyAlignment="1">
      <alignment/>
    </xf>
    <xf numFmtId="1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41" xfId="0" applyBorder="1" applyAlignment="1">
      <alignment/>
    </xf>
    <xf numFmtId="169" fontId="0" fillId="0" borderId="41" xfId="0" applyNumberFormat="1" applyBorder="1" applyAlignment="1">
      <alignment/>
    </xf>
    <xf numFmtId="169" fontId="0" fillId="0" borderId="42" xfId="0" applyNumberForma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0" fillId="2" borderId="5" xfId="0" applyFill="1" applyBorder="1" applyAlignment="1">
      <alignment/>
    </xf>
    <xf numFmtId="0" fontId="0" fillId="2" borderId="27" xfId="0" applyFill="1" applyBorder="1" applyAlignment="1">
      <alignment vertical="center" wrapText="1"/>
    </xf>
    <xf numFmtId="0" fontId="0" fillId="2" borderId="0" xfId="0" applyFill="1" applyBorder="1" applyAlignment="1">
      <alignment horizontal="center" wrapText="1"/>
    </xf>
    <xf numFmtId="2" fontId="0" fillId="2" borderId="0" xfId="0" applyNumberFormat="1" applyFill="1" applyBorder="1" applyAlignment="1">
      <alignment/>
    </xf>
    <xf numFmtId="0" fontId="0" fillId="9" borderId="27" xfId="0" applyFill="1" applyBorder="1" applyAlignment="1">
      <alignment vertical="center" wrapText="1"/>
    </xf>
    <xf numFmtId="0" fontId="0" fillId="9" borderId="21" xfId="0" applyFill="1" applyBorder="1" applyAlignment="1">
      <alignment horizontal="center" wrapText="1"/>
    </xf>
    <xf numFmtId="2" fontId="0" fillId="9" borderId="22" xfId="0" applyNumberFormat="1" applyFill="1" applyBorder="1" applyAlignment="1">
      <alignment/>
    </xf>
    <xf numFmtId="0" fontId="0" fillId="9" borderId="23" xfId="0" applyFill="1" applyBorder="1" applyAlignment="1">
      <alignment/>
    </xf>
    <xf numFmtId="0" fontId="0" fillId="9" borderId="43" xfId="0" applyFill="1" applyBorder="1" applyAlignment="1">
      <alignment/>
    </xf>
    <xf numFmtId="2" fontId="0" fillId="9" borderId="44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" fillId="9" borderId="27" xfId="0" applyFont="1" applyFill="1" applyBorder="1" applyAlignment="1">
      <alignment horizontal="center" vertical="center" wrapText="1"/>
    </xf>
    <xf numFmtId="1" fontId="0" fillId="9" borderId="0" xfId="0" applyNumberFormat="1" applyFill="1" applyBorder="1" applyAlignment="1">
      <alignment/>
    </xf>
    <xf numFmtId="0" fontId="0" fillId="9" borderId="0" xfId="0" applyFill="1" applyBorder="1" applyAlignment="1">
      <alignment/>
    </xf>
    <xf numFmtId="1" fontId="0" fillId="9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" fontId="0" fillId="0" borderId="41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5" xfId="0" applyNumberFormat="1" applyBorder="1" applyAlignment="1">
      <alignment/>
    </xf>
    <xf numFmtId="0" fontId="0" fillId="0" borderId="46" xfId="0" applyBorder="1" applyAlignment="1">
      <alignment horizontal="left" vertical="center"/>
    </xf>
    <xf numFmtId="2" fontId="0" fillId="0" borderId="42" xfId="0" applyNumberFormat="1" applyBorder="1" applyAlignment="1">
      <alignment/>
    </xf>
    <xf numFmtId="0" fontId="0" fillId="0" borderId="0" xfId="0" applyAlignment="1">
      <alignment horizont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9" borderId="47" xfId="0" applyFill="1" applyBorder="1" applyAlignment="1">
      <alignment vertical="center" wrapText="1"/>
    </xf>
    <xf numFmtId="0" fontId="0" fillId="2" borderId="47" xfId="0" applyFill="1" applyBorder="1" applyAlignment="1">
      <alignment vertical="center" wrapText="1"/>
    </xf>
    <xf numFmtId="0" fontId="1" fillId="9" borderId="47" xfId="0" applyFont="1" applyFill="1" applyBorder="1" applyAlignment="1">
      <alignment horizontal="center" vertical="center" wrapText="1"/>
    </xf>
    <xf numFmtId="0" fontId="0" fillId="11" borderId="47" xfId="0" applyFill="1" applyBorder="1" applyAlignment="1">
      <alignment wrapText="1"/>
    </xf>
    <xf numFmtId="0" fontId="0" fillId="12" borderId="47" xfId="0" applyFill="1" applyBorder="1" applyAlignment="1">
      <alignment wrapText="1"/>
    </xf>
    <xf numFmtId="0" fontId="0" fillId="13" borderId="47" xfId="0" applyFill="1" applyBorder="1" applyAlignment="1">
      <alignment wrapText="1"/>
    </xf>
    <xf numFmtId="0" fontId="0" fillId="5" borderId="47" xfId="0" applyFill="1" applyBorder="1" applyAlignment="1">
      <alignment wrapText="1"/>
    </xf>
    <xf numFmtId="0" fontId="0" fillId="14" borderId="47" xfId="0" applyFill="1" applyBorder="1" applyAlignment="1">
      <alignment wrapText="1"/>
    </xf>
    <xf numFmtId="0" fontId="0" fillId="15" borderId="47" xfId="0" applyFill="1" applyBorder="1" applyAlignment="1">
      <alignment wrapText="1"/>
    </xf>
    <xf numFmtId="0" fontId="0" fillId="9" borderId="47" xfId="0" applyFill="1" applyBorder="1" applyAlignment="1">
      <alignment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6" fontId="2" fillId="0" borderId="0" xfId="0" applyNumberFormat="1" applyFont="1" applyAlignment="1">
      <alignment wrapText="1"/>
    </xf>
    <xf numFmtId="0" fontId="0" fillId="11" borderId="0" xfId="0" applyFill="1" applyAlignment="1">
      <alignment wrapText="1"/>
    </xf>
    <xf numFmtId="14" fontId="0" fillId="11" borderId="0" xfId="0" applyNumberFormat="1" applyFill="1" applyAlignment="1">
      <alignment wrapText="1"/>
    </xf>
    <xf numFmtId="21" fontId="0" fillId="11" borderId="0" xfId="0" applyNumberFormat="1" applyFill="1" applyAlignment="1">
      <alignment wrapText="1"/>
    </xf>
    <xf numFmtId="3" fontId="0" fillId="11" borderId="0" xfId="0" applyNumberFormat="1" applyFill="1" applyAlignment="1">
      <alignment wrapText="1"/>
    </xf>
    <xf numFmtId="20" fontId="0" fillId="11" borderId="0" xfId="0" applyNumberFormat="1" applyFill="1" applyAlignment="1">
      <alignment wrapText="1"/>
    </xf>
    <xf numFmtId="0" fontId="1" fillId="11" borderId="47" xfId="0" applyFont="1" applyFill="1" applyBorder="1" applyAlignment="1">
      <alignment horizontal="center" vertical="center" wrapText="1"/>
    </xf>
    <xf numFmtId="0" fontId="0" fillId="11" borderId="47" xfId="0" applyFill="1" applyBorder="1" applyAlignment="1">
      <alignment vertical="center" wrapText="1"/>
    </xf>
    <xf numFmtId="0" fontId="0" fillId="0" borderId="47" xfId="0" applyFont="1" applyBorder="1" applyAlignment="1">
      <alignment horizontal="right" vertical="center" wrapText="1"/>
    </xf>
    <xf numFmtId="0" fontId="0" fillId="11" borderId="47" xfId="0" applyFont="1" applyFill="1" applyBorder="1" applyAlignment="1">
      <alignment horizontal="right" vertical="center" wrapText="1"/>
    </xf>
    <xf numFmtId="0" fontId="0" fillId="0" borderId="18" xfId="0" applyFont="1" applyBorder="1" applyAlignment="1">
      <alignment horizontal="right"/>
    </xf>
    <xf numFmtId="0" fontId="0" fillId="14" borderId="0" xfId="0" applyFill="1" applyAlignment="1">
      <alignment wrapText="1"/>
    </xf>
    <xf numFmtId="14" fontId="0" fillId="14" borderId="0" xfId="0" applyNumberFormat="1" applyFill="1" applyAlignment="1">
      <alignment wrapText="1"/>
    </xf>
    <xf numFmtId="21" fontId="0" fillId="14" borderId="0" xfId="0" applyNumberFormat="1" applyFill="1" applyAlignment="1">
      <alignment wrapText="1"/>
    </xf>
    <xf numFmtId="3" fontId="0" fillId="14" borderId="0" xfId="0" applyNumberFormat="1" applyFill="1" applyAlignment="1">
      <alignment wrapText="1"/>
    </xf>
    <xf numFmtId="0" fontId="0" fillId="14" borderId="47" xfId="0" applyFont="1" applyFill="1" applyBorder="1" applyAlignment="1">
      <alignment horizontal="right" vertical="center" wrapText="1"/>
    </xf>
    <xf numFmtId="0" fontId="0" fillId="14" borderId="47" xfId="0" applyFill="1" applyBorder="1" applyAlignment="1">
      <alignment vertical="center" wrapText="1"/>
    </xf>
    <xf numFmtId="0" fontId="1" fillId="14" borderId="47" xfId="0" applyFont="1" applyFill="1" applyBorder="1" applyAlignment="1">
      <alignment horizontal="center" vertical="center" wrapText="1"/>
    </xf>
    <xf numFmtId="46" fontId="0" fillId="14" borderId="0" xfId="0" applyNumberFormat="1" applyFill="1" applyAlignment="1">
      <alignment wrapText="1"/>
    </xf>
    <xf numFmtId="20" fontId="0" fillId="14" borderId="0" xfId="0" applyNumberFormat="1" applyFill="1" applyAlignment="1">
      <alignment wrapText="1"/>
    </xf>
    <xf numFmtId="0" fontId="0" fillId="12" borderId="0" xfId="0" applyFill="1" applyAlignment="1">
      <alignment wrapText="1"/>
    </xf>
    <xf numFmtId="14" fontId="0" fillId="12" borderId="0" xfId="0" applyNumberFormat="1" applyFill="1" applyAlignment="1">
      <alignment wrapText="1"/>
    </xf>
    <xf numFmtId="21" fontId="0" fillId="12" borderId="0" xfId="0" applyNumberFormat="1" applyFill="1" applyAlignment="1">
      <alignment wrapText="1"/>
    </xf>
    <xf numFmtId="3" fontId="0" fillId="12" borderId="0" xfId="0" applyNumberFormat="1" applyFill="1" applyAlignment="1">
      <alignment wrapText="1"/>
    </xf>
    <xf numFmtId="20" fontId="0" fillId="12" borderId="0" xfId="0" applyNumberFormat="1" applyFill="1" applyAlignment="1">
      <alignment wrapText="1"/>
    </xf>
    <xf numFmtId="0" fontId="0" fillId="12" borderId="47" xfId="0" applyFont="1" applyFill="1" applyBorder="1" applyAlignment="1">
      <alignment horizontal="right" vertical="center" wrapText="1"/>
    </xf>
    <xf numFmtId="0" fontId="0" fillId="12" borderId="47" xfId="0" applyFill="1" applyBorder="1" applyAlignment="1">
      <alignment vertical="center" wrapText="1"/>
    </xf>
    <xf numFmtId="0" fontId="1" fillId="12" borderId="47" xfId="0" applyFont="1" applyFill="1" applyBorder="1" applyAlignment="1">
      <alignment horizontal="center" vertical="center" wrapText="1"/>
    </xf>
    <xf numFmtId="46" fontId="0" fillId="12" borderId="0" xfId="0" applyNumberFormat="1" applyFill="1" applyAlignment="1">
      <alignment wrapText="1"/>
    </xf>
    <xf numFmtId="0" fontId="0" fillId="13" borderId="0" xfId="0" applyFill="1" applyAlignment="1">
      <alignment wrapText="1"/>
    </xf>
    <xf numFmtId="14" fontId="0" fillId="13" borderId="0" xfId="0" applyNumberFormat="1" applyFill="1" applyAlignment="1">
      <alignment wrapText="1"/>
    </xf>
    <xf numFmtId="21" fontId="0" fillId="13" borderId="0" xfId="0" applyNumberFormat="1" applyFill="1" applyAlignment="1">
      <alignment wrapText="1"/>
    </xf>
    <xf numFmtId="3" fontId="0" fillId="13" borderId="0" xfId="0" applyNumberFormat="1" applyFill="1" applyAlignment="1">
      <alignment wrapText="1"/>
    </xf>
    <xf numFmtId="0" fontId="0" fillId="13" borderId="47" xfId="0" applyFont="1" applyFill="1" applyBorder="1" applyAlignment="1">
      <alignment horizontal="right" vertical="center" wrapText="1"/>
    </xf>
    <xf numFmtId="0" fontId="0" fillId="13" borderId="47" xfId="0" applyFill="1" applyBorder="1" applyAlignment="1">
      <alignment vertical="center" wrapText="1"/>
    </xf>
    <xf numFmtId="0" fontId="1" fillId="13" borderId="47" xfId="0" applyFont="1" applyFill="1" applyBorder="1" applyAlignment="1">
      <alignment horizontal="center" vertical="center" wrapText="1"/>
    </xf>
    <xf numFmtId="20" fontId="0" fillId="13" borderId="0" xfId="0" applyNumberFormat="1" applyFill="1" applyAlignment="1">
      <alignment wrapText="1"/>
    </xf>
    <xf numFmtId="14" fontId="0" fillId="4" borderId="0" xfId="0" applyNumberFormat="1" applyFill="1" applyAlignment="1">
      <alignment wrapText="1"/>
    </xf>
    <xf numFmtId="21" fontId="0" fillId="4" borderId="0" xfId="0" applyNumberFormat="1" applyFill="1" applyAlignment="1">
      <alignment wrapText="1"/>
    </xf>
    <xf numFmtId="3" fontId="0" fillId="4" borderId="0" xfId="0" applyNumberFormat="1" applyFill="1" applyAlignment="1">
      <alignment wrapText="1"/>
    </xf>
    <xf numFmtId="46" fontId="0" fillId="4" borderId="0" xfId="0" applyNumberFormat="1" applyFill="1" applyAlignment="1">
      <alignment wrapText="1"/>
    </xf>
    <xf numFmtId="0" fontId="0" fillId="4" borderId="47" xfId="0" applyFill="1" applyBorder="1" applyAlignment="1">
      <alignment wrapText="1"/>
    </xf>
    <xf numFmtId="0" fontId="0" fillId="4" borderId="47" xfId="0" applyFont="1" applyFill="1" applyBorder="1" applyAlignment="1">
      <alignment horizontal="right" vertical="center" wrapText="1"/>
    </xf>
    <xf numFmtId="0" fontId="0" fillId="4" borderId="47" xfId="0" applyFill="1" applyBorder="1" applyAlignment="1">
      <alignment vertical="center" wrapText="1"/>
    </xf>
    <xf numFmtId="0" fontId="1" fillId="4" borderId="47" xfId="0" applyFont="1" applyFill="1" applyBorder="1" applyAlignment="1">
      <alignment horizontal="center" vertical="center" wrapText="1"/>
    </xf>
    <xf numFmtId="14" fontId="0" fillId="7" borderId="0" xfId="0" applyNumberFormat="1" applyFill="1" applyAlignment="1">
      <alignment wrapText="1"/>
    </xf>
    <xf numFmtId="21" fontId="0" fillId="7" borderId="0" xfId="0" applyNumberFormat="1" applyFill="1" applyAlignment="1">
      <alignment wrapText="1"/>
    </xf>
    <xf numFmtId="3" fontId="0" fillId="7" borderId="0" xfId="0" applyNumberFormat="1" applyFill="1" applyAlignment="1">
      <alignment wrapText="1"/>
    </xf>
    <xf numFmtId="20" fontId="0" fillId="7" borderId="0" xfId="0" applyNumberFormat="1" applyFill="1" applyAlignment="1">
      <alignment wrapText="1"/>
    </xf>
    <xf numFmtId="0" fontId="0" fillId="7" borderId="47" xfId="0" applyFill="1" applyBorder="1" applyAlignment="1">
      <alignment wrapText="1"/>
    </xf>
    <xf numFmtId="0" fontId="0" fillId="7" borderId="47" xfId="0" applyFont="1" applyFill="1" applyBorder="1" applyAlignment="1">
      <alignment horizontal="right" vertical="center" wrapText="1"/>
    </xf>
    <xf numFmtId="0" fontId="0" fillId="7" borderId="47" xfId="0" applyFill="1" applyBorder="1" applyAlignment="1">
      <alignment vertical="center" wrapText="1"/>
    </xf>
    <xf numFmtId="0" fontId="1" fillId="7" borderId="47" xfId="0" applyFont="1" applyFill="1" applyBorder="1" applyAlignment="1">
      <alignment horizontal="center" vertical="center" wrapText="1"/>
    </xf>
    <xf numFmtId="0" fontId="0" fillId="16" borderId="0" xfId="0" applyFill="1" applyAlignment="1">
      <alignment wrapText="1"/>
    </xf>
    <xf numFmtId="14" fontId="0" fillId="16" borderId="0" xfId="0" applyNumberFormat="1" applyFill="1" applyAlignment="1">
      <alignment wrapText="1"/>
    </xf>
    <xf numFmtId="21" fontId="0" fillId="16" borderId="0" xfId="0" applyNumberFormat="1" applyFill="1" applyAlignment="1">
      <alignment wrapText="1"/>
    </xf>
    <xf numFmtId="3" fontId="0" fillId="16" borderId="0" xfId="0" applyNumberFormat="1" applyFill="1" applyAlignment="1">
      <alignment wrapText="1"/>
    </xf>
    <xf numFmtId="20" fontId="0" fillId="16" borderId="0" xfId="0" applyNumberFormat="1" applyFill="1" applyAlignment="1">
      <alignment wrapText="1"/>
    </xf>
    <xf numFmtId="0" fontId="0" fillId="16" borderId="47" xfId="0" applyFill="1" applyBorder="1" applyAlignment="1">
      <alignment wrapText="1"/>
    </xf>
    <xf numFmtId="0" fontId="0" fillId="16" borderId="47" xfId="0" applyFont="1" applyFill="1" applyBorder="1" applyAlignment="1">
      <alignment horizontal="right" vertical="center" wrapText="1"/>
    </xf>
    <xf numFmtId="0" fontId="0" fillId="16" borderId="47" xfId="0" applyFill="1" applyBorder="1" applyAlignment="1">
      <alignment vertical="center" wrapText="1"/>
    </xf>
    <xf numFmtId="0" fontId="1" fillId="16" borderId="47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/>
    </xf>
    <xf numFmtId="0" fontId="0" fillId="16" borderId="2" xfId="0" applyFill="1" applyBorder="1" applyAlignment="1">
      <alignment wrapText="1"/>
    </xf>
    <xf numFmtId="0" fontId="0" fillId="16" borderId="1" xfId="0" applyFill="1" applyBorder="1" applyAlignment="1">
      <alignment wrapText="1"/>
    </xf>
    <xf numFmtId="14" fontId="0" fillId="16" borderId="1" xfId="0" applyNumberFormat="1" applyFill="1" applyBorder="1" applyAlignment="1">
      <alignment wrapText="1"/>
    </xf>
    <xf numFmtId="21" fontId="0" fillId="16" borderId="1" xfId="0" applyNumberFormat="1" applyFill="1" applyBorder="1" applyAlignment="1">
      <alignment wrapText="1"/>
    </xf>
    <xf numFmtId="3" fontId="0" fillId="16" borderId="1" xfId="0" applyNumberFormat="1" applyFill="1" applyBorder="1" applyAlignment="1">
      <alignment wrapText="1"/>
    </xf>
    <xf numFmtId="20" fontId="0" fillId="16" borderId="1" xfId="0" applyNumberFormat="1" applyFill="1" applyBorder="1" applyAlignment="1">
      <alignment wrapText="1"/>
    </xf>
    <xf numFmtId="0" fontId="0" fillId="16" borderId="0" xfId="0" applyFill="1" applyAlignment="1">
      <alignment/>
    </xf>
    <xf numFmtId="20" fontId="0" fillId="16" borderId="1" xfId="0" applyNumberFormat="1" applyFill="1" applyBorder="1" applyAlignment="1">
      <alignment/>
    </xf>
    <xf numFmtId="169" fontId="0" fillId="5" borderId="1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9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5" borderId="0" xfId="0" applyFill="1" applyAlignment="1">
      <alignment horizontal="left" textRotation="90"/>
    </xf>
    <xf numFmtId="0" fontId="0" fillId="0" borderId="0" xfId="0" applyAlignment="1">
      <alignment horizontal="left" textRotation="90"/>
    </xf>
    <xf numFmtId="0" fontId="0" fillId="2" borderId="0" xfId="0" applyFill="1" applyAlignment="1">
      <alignment horizontal="left" textRotation="90"/>
    </xf>
    <xf numFmtId="0" fontId="0" fillId="3" borderId="0" xfId="0" applyFill="1" applyAlignment="1">
      <alignment horizontal="left" textRotation="90"/>
    </xf>
    <xf numFmtId="0" fontId="0" fillId="4" borderId="0" xfId="0" applyFill="1" applyAlignment="1">
      <alignment horizontal="left" textRotation="90"/>
    </xf>
    <xf numFmtId="0" fontId="0" fillId="6" borderId="0" xfId="0" applyFill="1" applyAlignment="1">
      <alignment horizontal="left" textRotation="90"/>
    </xf>
    <xf numFmtId="0" fontId="0" fillId="7" borderId="0" xfId="0" applyFill="1" applyAlignment="1">
      <alignment horizontal="left" textRotation="90"/>
    </xf>
    <xf numFmtId="0" fontId="0" fillId="8" borderId="0" xfId="0" applyFill="1" applyAlignment="1">
      <alignment horizontal="left" textRotation="90"/>
    </xf>
    <xf numFmtId="0" fontId="2" fillId="9" borderId="0" xfId="0" applyFont="1" applyFill="1" applyAlignment="1">
      <alignment horizontal="left" textRotation="90" wrapText="1"/>
    </xf>
    <xf numFmtId="0" fontId="2" fillId="0" borderId="0" xfId="0" applyFont="1" applyAlignment="1">
      <alignment horizontal="left" textRotation="90" wrapText="1"/>
    </xf>
    <xf numFmtId="0" fontId="2" fillId="0" borderId="0" xfId="0" applyFont="1" applyAlignment="1">
      <alignment textRotation="90" wrapText="1"/>
    </xf>
    <xf numFmtId="0" fontId="0" fillId="9" borderId="35" xfId="0" applyFill="1" applyBorder="1" applyAlignment="1">
      <alignment wrapText="1"/>
    </xf>
    <xf numFmtId="0" fontId="0" fillId="9" borderId="0" xfId="0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/>
    </xf>
    <xf numFmtId="2" fontId="0" fillId="0" borderId="27" xfId="0" applyNumberFormat="1" applyBorder="1" applyAlignment="1">
      <alignment/>
    </xf>
    <xf numFmtId="169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169" fontId="0" fillId="2" borderId="9" xfId="0" applyNumberFormat="1" applyFill="1" applyBorder="1" applyAlignment="1">
      <alignment/>
    </xf>
    <xf numFmtId="0" fontId="2" fillId="12" borderId="15" xfId="0" applyFont="1" applyFill="1" applyBorder="1" applyAlignment="1">
      <alignment/>
    </xf>
    <xf numFmtId="0" fontId="0" fillId="12" borderId="15" xfId="0" applyFill="1" applyBorder="1" applyAlignment="1">
      <alignment/>
    </xf>
    <xf numFmtId="0" fontId="1" fillId="12" borderId="15" xfId="0" applyFont="1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/>
    </xf>
    <xf numFmtId="169" fontId="0" fillId="12" borderId="15" xfId="0" applyNumberFormat="1" applyFill="1" applyBorder="1" applyAlignment="1">
      <alignment/>
    </xf>
    <xf numFmtId="2" fontId="0" fillId="12" borderId="15" xfId="0" applyNumberFormat="1" applyFill="1" applyBorder="1" applyAlignment="1">
      <alignment/>
    </xf>
    <xf numFmtId="1" fontId="0" fillId="12" borderId="15" xfId="0" applyNumberFormat="1" applyFill="1" applyBorder="1" applyAlignment="1">
      <alignment/>
    </xf>
    <xf numFmtId="0" fontId="0" fillId="12" borderId="49" xfId="0" applyFill="1" applyBorder="1" applyAlignment="1">
      <alignment/>
    </xf>
    <xf numFmtId="1" fontId="0" fillId="12" borderId="49" xfId="0" applyNumberFormat="1" applyFill="1" applyBorder="1" applyAlignment="1">
      <alignment/>
    </xf>
    <xf numFmtId="169" fontId="0" fillId="12" borderId="49" xfId="0" applyNumberFormat="1" applyFill="1" applyBorder="1" applyAlignment="1">
      <alignment/>
    </xf>
    <xf numFmtId="2" fontId="0" fillId="12" borderId="49" xfId="0" applyNumberFormat="1" applyFill="1" applyBorder="1" applyAlignment="1">
      <alignment/>
    </xf>
    <xf numFmtId="0" fontId="0" fillId="11" borderId="15" xfId="0" applyFill="1" applyBorder="1" applyAlignment="1">
      <alignment horizontal="center"/>
    </xf>
    <xf numFmtId="0" fontId="0" fillId="11" borderId="15" xfId="0" applyFill="1" applyBorder="1" applyAlignment="1">
      <alignment/>
    </xf>
    <xf numFmtId="0" fontId="1" fillId="11" borderId="15" xfId="0" applyFont="1" applyFill="1" applyBorder="1" applyAlignment="1">
      <alignment horizontal="center" vertical="center" wrapText="1"/>
    </xf>
    <xf numFmtId="0" fontId="9" fillId="11" borderId="14" xfId="0" applyFont="1" applyFill="1" applyBorder="1" applyAlignment="1">
      <alignment/>
    </xf>
    <xf numFmtId="2" fontId="0" fillId="11" borderId="15" xfId="0" applyNumberFormat="1" applyFill="1" applyBorder="1" applyAlignment="1">
      <alignment/>
    </xf>
    <xf numFmtId="1" fontId="0" fillId="11" borderId="15" xfId="0" applyNumberFormat="1" applyFill="1" applyBorder="1" applyAlignment="1">
      <alignment/>
    </xf>
    <xf numFmtId="0" fontId="9" fillId="11" borderId="50" xfId="0" applyFont="1" applyFill="1" applyBorder="1" applyAlignment="1">
      <alignment/>
    </xf>
    <xf numFmtId="0" fontId="0" fillId="11" borderId="49" xfId="0" applyFill="1" applyBorder="1" applyAlignment="1">
      <alignment/>
    </xf>
    <xf numFmtId="1" fontId="0" fillId="11" borderId="49" xfId="0" applyNumberFormat="1" applyFill="1" applyBorder="1" applyAlignment="1">
      <alignment/>
    </xf>
    <xf numFmtId="2" fontId="0" fillId="11" borderId="49" xfId="0" applyNumberFormat="1" applyFill="1" applyBorder="1" applyAlignment="1">
      <alignment/>
    </xf>
    <xf numFmtId="0" fontId="0" fillId="11" borderId="14" xfId="0" applyFill="1" applyBorder="1" applyAlignment="1">
      <alignment vertical="center" wrapText="1"/>
    </xf>
    <xf numFmtId="0" fontId="0" fillId="11" borderId="15" xfId="0" applyFill="1" applyBorder="1" applyAlignment="1">
      <alignment vertical="center" wrapText="1"/>
    </xf>
    <xf numFmtId="2" fontId="0" fillId="12" borderId="15" xfId="0" applyNumberFormat="1" applyFill="1" applyBorder="1" applyAlignment="1">
      <alignment/>
    </xf>
    <xf numFmtId="2" fontId="0" fillId="12" borderId="16" xfId="0" applyNumberFormat="1" applyFill="1" applyBorder="1" applyAlignment="1">
      <alignment/>
    </xf>
    <xf numFmtId="169" fontId="0" fillId="12" borderId="15" xfId="0" applyNumberFormat="1" applyFill="1" applyBorder="1" applyAlignment="1">
      <alignment/>
    </xf>
    <xf numFmtId="0" fontId="0" fillId="12" borderId="16" xfId="0" applyFill="1" applyBorder="1" applyAlignment="1">
      <alignment/>
    </xf>
    <xf numFmtId="0" fontId="0" fillId="9" borderId="51" xfId="0" applyFill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9" fillId="11" borderId="14" xfId="0" applyFont="1" applyFill="1" applyBorder="1" applyAlignment="1">
      <alignment vertical="center" wrapText="1"/>
    </xf>
    <xf numFmtId="0" fontId="0" fillId="11" borderId="15" xfId="0" applyFill="1" applyBorder="1" applyAlignment="1">
      <alignment/>
    </xf>
    <xf numFmtId="2" fontId="0" fillId="12" borderId="49" xfId="0" applyNumberFormat="1" applyFill="1" applyBorder="1" applyAlignment="1">
      <alignment/>
    </xf>
    <xf numFmtId="2" fontId="0" fillId="12" borderId="55" xfId="0" applyNumberFormat="1" applyFill="1" applyBorder="1" applyAlignment="1">
      <alignment/>
    </xf>
    <xf numFmtId="0" fontId="0" fillId="14" borderId="0" xfId="0" applyFill="1" applyAlignment="1">
      <alignment horizontal="left" textRotation="90" wrapText="1"/>
    </xf>
    <xf numFmtId="0" fontId="0" fillId="15" borderId="0" xfId="0" applyFill="1" applyAlignment="1">
      <alignment horizontal="left" textRotation="90" wrapText="1"/>
    </xf>
    <xf numFmtId="0" fontId="0" fillId="0" borderId="0" xfId="0" applyAlignment="1">
      <alignment horizontal="left" textRotation="90" wrapText="1"/>
    </xf>
    <xf numFmtId="0" fontId="0" fillId="11" borderId="0" xfId="0" applyFill="1" applyAlignment="1">
      <alignment horizontal="left" textRotation="90" wrapText="1"/>
    </xf>
    <xf numFmtId="0" fontId="0" fillId="12" borderId="0" xfId="0" applyFill="1" applyAlignment="1">
      <alignment horizontal="left" textRotation="90" wrapText="1"/>
    </xf>
    <xf numFmtId="0" fontId="0" fillId="13" borderId="0" xfId="0" applyFill="1" applyAlignment="1">
      <alignment horizontal="left" textRotation="90" wrapText="1"/>
    </xf>
    <xf numFmtId="0" fontId="0" fillId="5" borderId="0" xfId="0" applyFill="1" applyAlignment="1">
      <alignment horizontal="left" textRotation="90" wrapText="1"/>
    </xf>
    <xf numFmtId="0" fontId="0" fillId="12" borderId="15" xfId="0" applyFill="1" applyBorder="1" applyAlignment="1">
      <alignment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12" borderId="59" xfId="0" applyFill="1" applyBorder="1" applyAlignment="1">
      <alignment horizontal="center" vertical="center" wrapText="1"/>
    </xf>
    <xf numFmtId="0" fontId="0" fillId="12" borderId="60" xfId="0" applyFill="1" applyBorder="1" applyAlignment="1">
      <alignment horizontal="center" vertical="center" wrapText="1"/>
    </xf>
    <xf numFmtId="0" fontId="0" fillId="12" borderId="61" xfId="0" applyFill="1" applyBorder="1" applyAlignment="1">
      <alignment horizontal="center" vertical="center" wrapText="1"/>
    </xf>
    <xf numFmtId="0" fontId="0" fillId="11" borderId="62" xfId="0" applyFill="1" applyBorder="1" applyAlignment="1">
      <alignment horizontal="center" vertical="center" wrapText="1"/>
    </xf>
    <xf numFmtId="0" fontId="0" fillId="11" borderId="60" xfId="0" applyFill="1" applyBorder="1" applyAlignment="1">
      <alignment horizontal="center" vertical="center" wrapText="1"/>
    </xf>
    <xf numFmtId="0" fontId="0" fillId="11" borderId="63" xfId="0" applyFill="1" applyBorder="1" applyAlignment="1">
      <alignment horizontal="center" vertical="center" wrapText="1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/>
    </xf>
    <xf numFmtId="0" fontId="8" fillId="0" borderId="0" xfId="15" applyFont="1" applyBorder="1" applyAlignment="1">
      <alignment horizontal="left" vertical="center"/>
    </xf>
    <xf numFmtId="0" fontId="8" fillId="0" borderId="0" xfId="15" applyFont="1" applyAlignment="1">
      <alignment/>
    </xf>
    <xf numFmtId="0" fontId="1" fillId="0" borderId="64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1" fillId="0" borderId="66" xfId="0" applyFont="1" applyBorder="1" applyAlignment="1">
      <alignment vertical="center" wrapText="1"/>
    </xf>
    <xf numFmtId="0" fontId="0" fillId="13" borderId="14" xfId="0" applyFill="1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14" borderId="14" xfId="0" applyFill="1" applyBorder="1" applyAlignment="1">
      <alignment horizontal="left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68" xfId="0" applyBorder="1" applyAlignment="1">
      <alignment/>
    </xf>
    <xf numFmtId="0" fontId="0" fillId="0" borderId="23" xfId="0" applyBorder="1" applyAlignment="1">
      <alignment/>
    </xf>
    <xf numFmtId="0" fontId="0" fillId="0" borderId="69" xfId="0" applyBorder="1" applyAlignment="1">
      <alignment/>
    </xf>
    <xf numFmtId="0" fontId="0" fillId="5" borderId="14" xfId="0" applyFill="1" applyBorder="1" applyAlignment="1">
      <alignment horizontal="left" wrapText="1"/>
    </xf>
    <xf numFmtId="0" fontId="0" fillId="15" borderId="70" xfId="0" applyFill="1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11" borderId="14" xfId="0" applyFill="1" applyBorder="1" applyAlignment="1">
      <alignment horizontal="left" wrapText="1"/>
    </xf>
    <xf numFmtId="0" fontId="0" fillId="8" borderId="2" xfId="0" applyFill="1" applyBorder="1" applyAlignment="1">
      <alignment horizontal="left" vertical="center"/>
    </xf>
    <xf numFmtId="0" fontId="0" fillId="8" borderId="1" xfId="0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0" fontId="1" fillId="0" borderId="75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left" vertical="center" wrapText="1"/>
    </xf>
    <xf numFmtId="0" fontId="1" fillId="0" borderId="77" xfId="0" applyFont="1" applyBorder="1" applyAlignment="1">
      <alignment horizontal="left" vertical="center" wrapText="1"/>
    </xf>
    <xf numFmtId="0" fontId="0" fillId="7" borderId="2" xfId="0" applyFill="1" applyBorder="1" applyAlignment="1">
      <alignment wrapText="1"/>
    </xf>
    <xf numFmtId="0" fontId="0" fillId="0" borderId="1" xfId="0" applyBorder="1" applyAlignment="1">
      <alignment/>
    </xf>
    <xf numFmtId="0" fontId="0" fillId="2" borderId="2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0" borderId="78" xfId="0" applyBorder="1" applyAlignment="1">
      <alignment horizontal="left" vertical="center"/>
    </xf>
    <xf numFmtId="0" fontId="0" fillId="0" borderId="79" xfId="0" applyBorder="1" applyAlignment="1">
      <alignment horizontal="left"/>
    </xf>
    <xf numFmtId="0" fontId="0" fillId="0" borderId="80" xfId="0" applyBorder="1" applyAlignment="1">
      <alignment horizontal="left"/>
    </xf>
    <xf numFmtId="0" fontId="0" fillId="12" borderId="14" xfId="0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ORMAZ%20ARG%20STAMPA%20GRAVISSIMO%20TERREM%20AQUILANO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26"/>
  <sheetViews>
    <sheetView tabSelected="1" workbookViewId="0" topLeftCell="A1">
      <selection activeCell="A529" sqref="A529"/>
    </sheetView>
  </sheetViews>
  <sheetFormatPr defaultColWidth="9.140625" defaultRowHeight="12.75"/>
  <cols>
    <col min="1" max="1" width="10.7109375" style="0" customWidth="1"/>
    <col min="2" max="2" width="3.7109375" style="0" customWidth="1"/>
    <col min="3" max="3" width="10.7109375" style="0" customWidth="1"/>
    <col min="4" max="5" width="8.7109375" style="0" customWidth="1"/>
    <col min="6" max="6" width="7.7109375" style="0" customWidth="1"/>
    <col min="7" max="7" width="8.7109375" style="0" customWidth="1"/>
    <col min="8" max="8" width="7.7109375" style="0" customWidth="1"/>
    <col min="9" max="9" width="5.7109375" style="0" customWidth="1"/>
    <col min="10" max="10" width="9.7109375" style="0" customWidth="1"/>
    <col min="11" max="11" width="3.7109375" style="0" customWidth="1"/>
    <col min="12" max="14" width="4.7109375" style="0" customWidth="1"/>
    <col min="15" max="15" width="5.7109375" style="0" customWidth="1"/>
    <col min="16" max="16" width="12.00390625" style="0" bestFit="1" customWidth="1"/>
    <col min="18" max="18" width="9.140625" style="127" customWidth="1"/>
    <col min="19" max="20" width="9.140625" style="186" customWidth="1"/>
    <col min="21" max="22" width="9.140625" style="127" customWidth="1"/>
    <col min="23" max="24" width="3.7109375" style="187" customWidth="1"/>
    <col min="25" max="26" width="3.7109375" style="188" customWidth="1"/>
    <col min="27" max="28" width="3.7109375" style="191" customWidth="1"/>
    <col min="29" max="30" width="3.7109375" style="194" customWidth="1"/>
    <col min="31" max="32" width="3.7109375" style="192" customWidth="1"/>
    <col min="33" max="34" width="3.7109375" style="195" customWidth="1"/>
    <col min="35" max="35" width="6.7109375" style="127" customWidth="1"/>
    <col min="36" max="60" width="6.7109375" style="0" customWidth="1"/>
    <col min="61" max="62" width="3.7109375" style="186" customWidth="1"/>
    <col min="63" max="64" width="3.7109375" style="325" customWidth="1"/>
    <col min="65" max="66" width="3.7109375" style="328" customWidth="1"/>
    <col min="67" max="68" width="3.7109375" style="194" customWidth="1"/>
    <col min="69" max="70" width="3.7109375" style="199" customWidth="1"/>
    <col min="71" max="72" width="3.7109375" style="190" customWidth="1"/>
    <col min="73" max="74" width="3.7109375" style="197" customWidth="1"/>
    <col min="75" max="77" width="3.7109375" style="0" customWidth="1"/>
  </cols>
  <sheetData>
    <row r="1" spans="1:12" ht="12.75">
      <c r="A1" s="548" t="s">
        <v>226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50"/>
    </row>
    <row r="2" spans="1:12" ht="12.75">
      <c r="A2" s="554" t="s">
        <v>227</v>
      </c>
      <c r="B2" s="555"/>
      <c r="C2" s="555"/>
      <c r="D2" s="555"/>
      <c r="E2" s="555"/>
      <c r="F2" s="556"/>
      <c r="G2" s="551" t="s">
        <v>228</v>
      </c>
      <c r="H2" s="552"/>
      <c r="I2" s="552"/>
      <c r="J2" s="552"/>
      <c r="K2" s="552"/>
      <c r="L2" s="553"/>
    </row>
    <row r="3" spans="1:12" ht="12.75">
      <c r="A3" s="525" t="s">
        <v>221</v>
      </c>
      <c r="B3" s="526"/>
      <c r="C3" s="526"/>
      <c r="D3" s="515" t="s">
        <v>180</v>
      </c>
      <c r="E3" s="516"/>
      <c r="F3" s="517" t="s">
        <v>7</v>
      </c>
      <c r="G3" s="504"/>
      <c r="H3" s="505" t="s">
        <v>180</v>
      </c>
      <c r="I3" s="506" t="s">
        <v>7</v>
      </c>
      <c r="J3" s="507" t="s">
        <v>222</v>
      </c>
      <c r="K3" s="547" t="s">
        <v>223</v>
      </c>
      <c r="L3" s="530"/>
    </row>
    <row r="4" spans="1:12" ht="12.75">
      <c r="A4" s="518" t="s">
        <v>213</v>
      </c>
      <c r="B4" s="516"/>
      <c r="C4" s="516"/>
      <c r="D4" s="516">
        <f>D21</f>
        <v>247</v>
      </c>
      <c r="E4" s="516"/>
      <c r="F4" s="519">
        <f>F21</f>
        <v>741.7981944444446</v>
      </c>
      <c r="G4" s="505"/>
      <c r="H4" s="505">
        <f>Y286+B286+B287+B289+B292+B293+B294+B296+B297+B298+B299</f>
        <v>97</v>
      </c>
      <c r="I4" s="508">
        <f>Z286+O287+O289+O292+O293+O294+O296+O297+O298+O299</f>
        <v>290.30999999999995</v>
      </c>
      <c r="J4" s="509">
        <f>H4/D4*100</f>
        <v>39.27125506072874</v>
      </c>
      <c r="K4" s="527">
        <f>I4/F4*100</f>
        <v>39.135980941207606</v>
      </c>
      <c r="L4" s="528"/>
    </row>
    <row r="5" spans="1:12" ht="39.75" customHeight="1">
      <c r="A5" s="536" t="s">
        <v>220</v>
      </c>
      <c r="B5" s="537"/>
      <c r="C5" s="537"/>
      <c r="D5" s="520">
        <f>D27</f>
        <v>28</v>
      </c>
      <c r="E5" s="516"/>
      <c r="F5" s="519">
        <f>F27</f>
        <v>76.5</v>
      </c>
      <c r="G5" s="505"/>
      <c r="H5" s="510">
        <f>D25</f>
        <v>21</v>
      </c>
      <c r="I5" s="509">
        <f>F25</f>
        <v>58.1</v>
      </c>
      <c r="J5" s="509">
        <f>E25</f>
        <v>75</v>
      </c>
      <c r="K5" s="527">
        <f>G25</f>
        <v>75.94771241830065</v>
      </c>
      <c r="L5" s="528"/>
    </row>
    <row r="6" spans="1:12" ht="12.75">
      <c r="A6" s="518" t="s">
        <v>214</v>
      </c>
      <c r="B6" s="516"/>
      <c r="C6" s="516"/>
      <c r="D6" s="516">
        <f>B433</f>
        <v>58</v>
      </c>
      <c r="E6" s="516"/>
      <c r="F6" s="519">
        <f>L433</f>
        <v>163.39999999999998</v>
      </c>
      <c r="G6" s="505"/>
      <c r="H6" s="505">
        <f>I433</f>
        <v>21</v>
      </c>
      <c r="I6" s="509">
        <f>M433</f>
        <v>53.09999999999999</v>
      </c>
      <c r="J6" s="509">
        <f>J433</f>
        <v>36.206896551724135</v>
      </c>
      <c r="K6" s="527">
        <f>M434</f>
        <v>32.496940024479805</v>
      </c>
      <c r="L6" s="528"/>
    </row>
    <row r="7" spans="1:12" ht="12.75">
      <c r="A7" s="518" t="s">
        <v>215</v>
      </c>
      <c r="B7" s="516"/>
      <c r="C7" s="516"/>
      <c r="D7" s="516">
        <f>B475</f>
        <v>38</v>
      </c>
      <c r="E7" s="516"/>
      <c r="F7" s="519">
        <f>L475</f>
        <v>111.15</v>
      </c>
      <c r="G7" s="505"/>
      <c r="H7" s="505">
        <f>I475</f>
        <v>10</v>
      </c>
      <c r="I7" s="509">
        <f>M475</f>
        <v>21.8</v>
      </c>
      <c r="J7" s="509">
        <f>J475</f>
        <v>26.31578947368421</v>
      </c>
      <c r="K7" s="527">
        <f>M476</f>
        <v>19.613135402609085</v>
      </c>
      <c r="L7" s="528"/>
    </row>
    <row r="8" spans="1:12" ht="12.75">
      <c r="A8" s="518" t="s">
        <v>216</v>
      </c>
      <c r="B8" s="516"/>
      <c r="C8" s="516"/>
      <c r="D8" s="516">
        <f>B522</f>
        <v>43</v>
      </c>
      <c r="E8" s="516"/>
      <c r="F8" s="519">
        <f>L522</f>
        <v>151.79999999999995</v>
      </c>
      <c r="G8" s="505"/>
      <c r="H8" s="505">
        <f>I522</f>
        <v>7</v>
      </c>
      <c r="I8" s="509">
        <f>M522</f>
        <v>16.2</v>
      </c>
      <c r="J8" s="509">
        <f>J522</f>
        <v>16.27906976744186</v>
      </c>
      <c r="K8" s="529">
        <f>M523</f>
        <v>10.671936758893283</v>
      </c>
      <c r="L8" s="530"/>
    </row>
    <row r="9" spans="1:12" ht="13.5" thickBot="1">
      <c r="A9" s="521" t="s">
        <v>217</v>
      </c>
      <c r="B9" s="522"/>
      <c r="C9" s="522"/>
      <c r="D9" s="523">
        <f>SUM(D4:D8)-D5</f>
        <v>386</v>
      </c>
      <c r="E9" s="522"/>
      <c r="F9" s="524">
        <f>SUM(F4:F8)-F5</f>
        <v>1168.1481944444445</v>
      </c>
      <c r="G9" s="511"/>
      <c r="H9" s="512">
        <f>SUM(H4:H8)-H5</f>
        <v>135</v>
      </c>
      <c r="I9" s="513">
        <f>SUM(I4:I8)-I5</f>
        <v>381.4099999999999</v>
      </c>
      <c r="J9" s="514">
        <f>SUM(J4:J8)-J5</f>
        <v>118.07301085357895</v>
      </c>
      <c r="K9" s="538">
        <v>386</v>
      </c>
      <c r="L9" s="539"/>
    </row>
    <row r="10" ht="13.5" thickBot="1"/>
    <row r="11" spans="1:78" s="480" customFormat="1" ht="49.5" customHeight="1">
      <c r="A11" s="598" t="s">
        <v>210</v>
      </c>
      <c r="B11" s="599"/>
      <c r="C11" s="599"/>
      <c r="D11" s="599"/>
      <c r="E11" s="599"/>
      <c r="F11" s="599"/>
      <c r="G11" s="600"/>
      <c r="R11" s="481"/>
      <c r="S11" s="482" t="str">
        <f>A13</f>
        <v>Aquilano</v>
      </c>
      <c r="T11" s="482"/>
      <c r="U11" s="481"/>
      <c r="V11" s="481"/>
      <c r="W11" s="543" t="s">
        <v>157</v>
      </c>
      <c r="X11" s="543"/>
      <c r="Y11" s="544" t="str">
        <f>A13</f>
        <v>Aquilano</v>
      </c>
      <c r="Z11" s="544"/>
      <c r="AA11" s="545" t="str">
        <f>A14</f>
        <v>Monti_della_Laga</v>
      </c>
      <c r="AB11" s="545"/>
      <c r="AC11" s="546" t="str">
        <f>A17</f>
        <v>Velino-Sirente</v>
      </c>
      <c r="AD11" s="546"/>
      <c r="AE11" s="540" t="str">
        <f>A15</f>
        <v>Gran_Sasso</v>
      </c>
      <c r="AF11" s="540"/>
      <c r="AG11" s="541" t="str">
        <f>A18</f>
        <v>La_Sila</v>
      </c>
      <c r="AH11" s="542"/>
      <c r="AI11" s="491" t="str">
        <f>AI287</f>
        <v>CILENTO</v>
      </c>
      <c r="AJ11" s="491" t="str">
        <f aca="true" t="shared" si="0" ref="AJ11:AX11">AJ287</f>
        <v>Val_di_Sangro</v>
      </c>
      <c r="AK11" s="491" t="str">
        <f t="shared" si="0"/>
        <v>Monti_Nebrodi</v>
      </c>
      <c r="AL11" s="491" t="str">
        <f t="shared" si="0"/>
        <v>Monti_Reatini</v>
      </c>
      <c r="AM11" s="491" t="str">
        <f t="shared" si="0"/>
        <v>Golfo_di_Gela</v>
      </c>
      <c r="AN11" s="491" t="str">
        <f t="shared" si="0"/>
        <v>Val_Nerina</v>
      </c>
      <c r="AO11" s="491" t="str">
        <f t="shared" si="0"/>
        <v>Tirreno_meridionale_B</v>
      </c>
      <c r="AP11" s="491" t="str">
        <f t="shared" si="0"/>
        <v>Valle_Latina</v>
      </c>
      <c r="AQ11" s="491" t="str">
        <f t="shared" si="0"/>
        <v>Zona_Ascoli_Piceno</v>
      </c>
      <c r="AR11" s="491" t="str">
        <f t="shared" si="0"/>
        <v>Colli_Albani</v>
      </c>
      <c r="AS11" s="491" t="str">
        <f t="shared" si="0"/>
        <v>Langhe</v>
      </c>
      <c r="AT11" s="491" t="str">
        <f t="shared" si="0"/>
        <v>Kuril Islands, Russia</v>
      </c>
      <c r="AU11" s="491">
        <f t="shared" si="0"/>
        <v>0</v>
      </c>
      <c r="AV11" s="491">
        <f t="shared" si="0"/>
        <v>0</v>
      </c>
      <c r="AW11" s="491">
        <f t="shared" si="0"/>
        <v>0</v>
      </c>
      <c r="AX11" s="491">
        <f t="shared" si="0"/>
        <v>0</v>
      </c>
      <c r="AY11" s="491">
        <f>AY287</f>
        <v>0</v>
      </c>
      <c r="AZ11" s="492" t="s">
        <v>202</v>
      </c>
      <c r="BA11" s="492" t="s">
        <v>203</v>
      </c>
      <c r="BB11" s="492" t="s">
        <v>204</v>
      </c>
      <c r="BC11" s="492" t="s">
        <v>205</v>
      </c>
      <c r="BD11" s="492" t="s">
        <v>206</v>
      </c>
      <c r="BE11" s="492" t="s">
        <v>207</v>
      </c>
      <c r="BF11" s="492"/>
      <c r="BG11" s="492"/>
      <c r="BH11" s="492"/>
      <c r="BI11" s="485" t="str">
        <f>A13</f>
        <v>Aquilano</v>
      </c>
      <c r="BJ11" s="485"/>
      <c r="BK11" s="486" t="str">
        <f>A33</f>
        <v>Etna</v>
      </c>
      <c r="BL11" s="486"/>
      <c r="BM11" s="487" t="str">
        <f>A34</f>
        <v>Mar_Ionio</v>
      </c>
      <c r="BN11" s="487"/>
      <c r="BO11" s="483" t="str">
        <f>A35</f>
        <v>Frignano</v>
      </c>
      <c r="BP11" s="483"/>
      <c r="BQ11" s="488" t="str">
        <f>A36</f>
        <v>Isole_Lipari</v>
      </c>
      <c r="BR11" s="488"/>
      <c r="BS11" s="489" t="str">
        <f>A37</f>
        <v>Bacino_di_Sulmona</v>
      </c>
      <c r="BT11" s="489"/>
      <c r="BU11" s="490" t="str">
        <f>A38</f>
        <v>Tirreno_centrale</v>
      </c>
      <c r="BV11" s="490"/>
      <c r="BW11" s="484" t="e">
        <f>#REF!</f>
        <v>#REF!</v>
      </c>
      <c r="BX11" s="484"/>
      <c r="BY11" s="484"/>
      <c r="BZ11" s="484"/>
    </row>
    <row r="12" spans="1:60" ht="12.75">
      <c r="A12" s="570" t="s">
        <v>184</v>
      </c>
      <c r="B12" s="571"/>
      <c r="C12" s="572"/>
      <c r="D12" s="305" t="s">
        <v>180</v>
      </c>
      <c r="E12" s="306" t="s">
        <v>138</v>
      </c>
      <c r="F12" s="307" t="s">
        <v>7</v>
      </c>
      <c r="G12" s="308" t="s">
        <v>138</v>
      </c>
      <c r="W12"/>
      <c r="Y12" s="187"/>
      <c r="AA12" s="188"/>
      <c r="AC12" s="191"/>
      <c r="AE12" s="194"/>
      <c r="AG12" s="192"/>
      <c r="AI12" s="195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BG12" s="164"/>
      <c r="BH12" s="209"/>
    </row>
    <row r="13" spans="1:60" ht="12.75">
      <c r="A13" s="611" t="s">
        <v>12</v>
      </c>
      <c r="B13" s="565"/>
      <c r="C13" s="566"/>
      <c r="D13" s="309">
        <f>Y286</f>
        <v>87</v>
      </c>
      <c r="E13" s="310">
        <f>D13/D20*100</f>
        <v>37.33905579399141</v>
      </c>
      <c r="F13" s="309">
        <f>Z286</f>
        <v>266.40999999999997</v>
      </c>
      <c r="G13" s="311">
        <f>F13/F20*100</f>
        <v>38.02607573250398</v>
      </c>
      <c r="W13"/>
      <c r="Y13" s="187"/>
      <c r="AA13" s="188"/>
      <c r="AC13" s="191"/>
      <c r="AE13" s="194"/>
      <c r="AG13" s="192"/>
      <c r="AI13" s="195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BG13" s="164"/>
      <c r="BH13" s="209"/>
    </row>
    <row r="14" spans="1:60" ht="12.75">
      <c r="A14" s="564" t="s">
        <v>153</v>
      </c>
      <c r="B14" s="565"/>
      <c r="C14" s="566"/>
      <c r="D14" s="309">
        <f>AA286</f>
        <v>28</v>
      </c>
      <c r="E14" s="310">
        <f>D14/D20*100</f>
        <v>12.017167381974248</v>
      </c>
      <c r="F14" s="309">
        <f>AB286</f>
        <v>86.6</v>
      </c>
      <c r="G14" s="311">
        <f>F14/F20*100</f>
        <v>12.360865427104256</v>
      </c>
      <c r="W14"/>
      <c r="Y14" s="187"/>
      <c r="AA14" s="188"/>
      <c r="AC14" s="191"/>
      <c r="AE14" s="194"/>
      <c r="AG14" s="192"/>
      <c r="AI14" s="195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BG14" s="164"/>
      <c r="BH14" s="209"/>
    </row>
    <row r="15" spans="1:60" ht="12.75">
      <c r="A15" s="567" t="s">
        <v>10</v>
      </c>
      <c r="B15" s="565"/>
      <c r="C15" s="566"/>
      <c r="D15" s="309">
        <f>AE286</f>
        <v>27</v>
      </c>
      <c r="E15" s="310">
        <f>D15/D20*100</f>
        <v>11.587982832618025</v>
      </c>
      <c r="F15" s="309">
        <f>AF286</f>
        <v>91.19999999999997</v>
      </c>
      <c r="G15" s="311">
        <f>F15/F20*100</f>
        <v>13.017447193440045</v>
      </c>
      <c r="W15"/>
      <c r="Y15" s="187"/>
      <c r="AA15" s="188"/>
      <c r="AC15" s="191"/>
      <c r="AE15" s="194"/>
      <c r="AG15" s="192"/>
      <c r="AI15" s="195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BG15" s="164"/>
      <c r="BH15" s="209"/>
    </row>
    <row r="16" spans="1:60" ht="12.75">
      <c r="A16" s="577" t="s">
        <v>157</v>
      </c>
      <c r="B16" s="565"/>
      <c r="C16" s="566"/>
      <c r="D16" s="309">
        <f>W286</f>
        <v>39</v>
      </c>
      <c r="E16" s="310">
        <f>D16/D20*100</f>
        <v>16.738197424892704</v>
      </c>
      <c r="F16" s="309">
        <f>X286</f>
        <v>110.89999999999999</v>
      </c>
      <c r="G16" s="311">
        <f>F16/F20*100</f>
        <v>15.829329975356373</v>
      </c>
      <c r="W16"/>
      <c r="Y16" s="187"/>
      <c r="AA16" s="188"/>
      <c r="AC16" s="191"/>
      <c r="AE16" s="194"/>
      <c r="AG16" s="192"/>
      <c r="AI16" s="195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BG16" s="164"/>
      <c r="BH16" s="209"/>
    </row>
    <row r="17" spans="1:74" s="200" customFormat="1" ht="12.75" customHeight="1">
      <c r="A17" s="573" t="s">
        <v>169</v>
      </c>
      <c r="B17" s="565"/>
      <c r="C17" s="566"/>
      <c r="D17" s="309">
        <f>AC286</f>
        <v>23</v>
      </c>
      <c r="E17" s="310">
        <f>D17/D20*100</f>
        <v>9.871244635193133</v>
      </c>
      <c r="F17" s="312">
        <f>AD286</f>
        <v>61.78819444444444</v>
      </c>
      <c r="G17" s="311">
        <f>F17/F20*100</f>
        <v>8.819348227615805</v>
      </c>
      <c r="R17" s="207"/>
      <c r="S17" s="324"/>
      <c r="T17" s="324"/>
      <c r="U17" s="207"/>
      <c r="V17" s="207"/>
      <c r="X17" s="201"/>
      <c r="Y17" s="201"/>
      <c r="Z17" s="202"/>
      <c r="AA17" s="202"/>
      <c r="AB17" s="203"/>
      <c r="AC17" s="203"/>
      <c r="AD17" s="204"/>
      <c r="AE17" s="204"/>
      <c r="AF17" s="205"/>
      <c r="AG17" s="205"/>
      <c r="AH17" s="206"/>
      <c r="AI17" s="206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BG17" s="164"/>
      <c r="BH17" s="209"/>
      <c r="BI17" s="324"/>
      <c r="BJ17" s="324"/>
      <c r="BK17" s="326"/>
      <c r="BL17" s="326"/>
      <c r="BM17" s="329"/>
      <c r="BN17" s="329"/>
      <c r="BO17" s="204"/>
      <c r="BP17" s="204"/>
      <c r="BQ17" s="331"/>
      <c r="BR17" s="331"/>
      <c r="BS17" s="332"/>
      <c r="BT17" s="332"/>
      <c r="BU17" s="333"/>
      <c r="BV17" s="333"/>
    </row>
    <row r="18" spans="1:74" s="200" customFormat="1" ht="12.75">
      <c r="A18" s="574" t="s">
        <v>158</v>
      </c>
      <c r="B18" s="575"/>
      <c r="C18" s="576"/>
      <c r="D18" s="313">
        <f>AG286</f>
        <v>4</v>
      </c>
      <c r="E18" s="314">
        <f>D18/D20*100</f>
        <v>1.7167381974248928</v>
      </c>
      <c r="F18" s="315">
        <f>AH286</f>
        <v>10.9</v>
      </c>
      <c r="G18" s="316">
        <f>F18/F20*100</f>
        <v>1.5558133158826375</v>
      </c>
      <c r="R18" s="207"/>
      <c r="S18" s="324"/>
      <c r="T18" s="324"/>
      <c r="U18" s="207"/>
      <c r="V18" s="207"/>
      <c r="X18" s="201"/>
      <c r="Y18" s="201"/>
      <c r="Z18" s="202"/>
      <c r="AA18" s="202"/>
      <c r="AB18" s="203"/>
      <c r="AC18" s="203"/>
      <c r="AD18" s="204"/>
      <c r="AE18" s="204"/>
      <c r="AF18" s="205"/>
      <c r="AG18" s="205"/>
      <c r="AH18" s="206"/>
      <c r="AI18" s="206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BG18" s="164"/>
      <c r="BH18" s="209"/>
      <c r="BI18" s="324"/>
      <c r="BJ18" s="324"/>
      <c r="BK18" s="326"/>
      <c r="BL18" s="326"/>
      <c r="BM18" s="329"/>
      <c r="BN18" s="329"/>
      <c r="BO18" s="204"/>
      <c r="BP18" s="204"/>
      <c r="BQ18" s="331"/>
      <c r="BR18" s="331"/>
      <c r="BS18" s="332"/>
      <c r="BT18" s="332"/>
      <c r="BU18" s="333"/>
      <c r="BV18" s="333"/>
    </row>
    <row r="19" spans="1:74" s="200" customFormat="1" ht="39.75" customHeight="1">
      <c r="A19" s="533" t="s">
        <v>211</v>
      </c>
      <c r="B19" s="534"/>
      <c r="C19" s="535"/>
      <c r="D19" s="305">
        <f>BF286</f>
        <v>25</v>
      </c>
      <c r="E19" s="321">
        <f>D19/D20*100</f>
        <v>10.72961373390558</v>
      </c>
      <c r="F19" s="322">
        <f>BG286</f>
        <v>72.80000000000001</v>
      </c>
      <c r="G19" s="323">
        <f>F19/F20*100</f>
        <v>10.391120128096883</v>
      </c>
      <c r="R19" s="207"/>
      <c r="S19" s="324"/>
      <c r="T19" s="324"/>
      <c r="U19" s="207"/>
      <c r="V19" s="207"/>
      <c r="X19" s="201"/>
      <c r="Y19" s="201"/>
      <c r="Z19" s="202"/>
      <c r="AA19" s="202"/>
      <c r="AB19" s="203"/>
      <c r="AC19" s="203"/>
      <c r="AD19" s="204"/>
      <c r="AE19" s="204"/>
      <c r="AF19" s="205"/>
      <c r="AG19" s="205"/>
      <c r="AH19" s="206"/>
      <c r="AI19" s="206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BG19" s="164"/>
      <c r="BH19" s="209"/>
      <c r="BI19" s="324"/>
      <c r="BJ19" s="324"/>
      <c r="BK19" s="326"/>
      <c r="BL19" s="326"/>
      <c r="BM19" s="329"/>
      <c r="BN19" s="329"/>
      <c r="BO19" s="204"/>
      <c r="BP19" s="204"/>
      <c r="BQ19" s="331"/>
      <c r="BR19" s="331"/>
      <c r="BS19" s="332"/>
      <c r="BT19" s="332"/>
      <c r="BU19" s="333"/>
      <c r="BV19" s="333"/>
    </row>
    <row r="20" spans="1:74" s="200" customFormat="1" ht="13.5" thickBot="1">
      <c r="A20" s="608" t="s">
        <v>224</v>
      </c>
      <c r="B20" s="609"/>
      <c r="C20" s="610"/>
      <c r="D20" s="317">
        <f>SUM(D13:D19)</f>
        <v>233</v>
      </c>
      <c r="E20" s="318">
        <f>SUM(E13:E19)</f>
        <v>100</v>
      </c>
      <c r="F20" s="319">
        <f>SUM(F13:F19)</f>
        <v>700.5981944444445</v>
      </c>
      <c r="G20" s="320">
        <f>SUM(G13:G19)</f>
        <v>99.99999999999999</v>
      </c>
      <c r="R20" s="207"/>
      <c r="S20" s="324"/>
      <c r="T20" s="324"/>
      <c r="U20" s="207"/>
      <c r="V20" s="207"/>
      <c r="X20" s="201"/>
      <c r="Y20" s="201"/>
      <c r="Z20" s="202"/>
      <c r="AA20" s="202"/>
      <c r="AB20" s="203"/>
      <c r="AC20" s="203"/>
      <c r="AD20" s="204"/>
      <c r="AE20" s="204"/>
      <c r="AF20" s="205"/>
      <c r="AG20" s="205"/>
      <c r="AH20" s="206"/>
      <c r="AI20" s="206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BG20" s="164"/>
      <c r="BH20" s="209"/>
      <c r="BI20" s="324"/>
      <c r="BJ20" s="324"/>
      <c r="BK20" s="326"/>
      <c r="BL20" s="326"/>
      <c r="BM20" s="329"/>
      <c r="BN20" s="329"/>
      <c r="BO20" s="204"/>
      <c r="BP20" s="204"/>
      <c r="BQ20" s="331"/>
      <c r="BR20" s="331"/>
      <c r="BS20" s="332"/>
      <c r="BT20" s="332"/>
      <c r="BU20" s="333"/>
      <c r="BV20" s="333"/>
    </row>
    <row r="21" spans="1:74" s="200" customFormat="1" ht="13.5" thickBot="1">
      <c r="A21" s="497" t="s">
        <v>225</v>
      </c>
      <c r="B21" s="498"/>
      <c r="C21" s="498"/>
      <c r="D21" s="499">
        <f>D20+B300</f>
        <v>247</v>
      </c>
      <c r="E21" s="500"/>
      <c r="F21" s="501">
        <f>F20+O300</f>
        <v>741.7981944444446</v>
      </c>
      <c r="G21" s="502"/>
      <c r="R21" s="207"/>
      <c r="S21" s="324"/>
      <c r="T21" s="324"/>
      <c r="U21" s="207"/>
      <c r="V21" s="207"/>
      <c r="X21" s="201"/>
      <c r="Y21" s="201"/>
      <c r="Z21" s="202"/>
      <c r="AA21" s="202"/>
      <c r="AB21" s="203"/>
      <c r="AC21" s="203"/>
      <c r="AD21" s="204"/>
      <c r="AE21" s="204"/>
      <c r="AF21" s="205"/>
      <c r="AG21" s="205"/>
      <c r="AH21" s="206"/>
      <c r="AI21" s="206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BG21" s="164"/>
      <c r="BH21" s="209"/>
      <c r="BI21" s="324"/>
      <c r="BJ21" s="324"/>
      <c r="BK21" s="326"/>
      <c r="BL21" s="326"/>
      <c r="BM21" s="329"/>
      <c r="BN21" s="329"/>
      <c r="BO21" s="204"/>
      <c r="BP21" s="204"/>
      <c r="BQ21" s="331"/>
      <c r="BR21" s="331"/>
      <c r="BS21" s="332"/>
      <c r="BT21" s="332"/>
      <c r="BU21" s="333"/>
      <c r="BV21" s="333"/>
    </row>
    <row r="22" spans="1:74" s="200" customFormat="1" ht="13.5" thickBot="1">
      <c r="A22" s="368"/>
      <c r="B22" s="369"/>
      <c r="C22" s="369"/>
      <c r="D22" s="209"/>
      <c r="E22" s="370"/>
      <c r="F22" s="371"/>
      <c r="G22" s="370"/>
      <c r="R22" s="207"/>
      <c r="S22" s="324"/>
      <c r="T22" s="324"/>
      <c r="U22" s="207"/>
      <c r="V22" s="207"/>
      <c r="X22" s="201"/>
      <c r="Y22" s="201"/>
      <c r="Z22" s="202"/>
      <c r="AA22" s="202"/>
      <c r="AB22" s="203"/>
      <c r="AC22" s="203"/>
      <c r="AD22" s="204"/>
      <c r="AE22" s="204"/>
      <c r="AF22" s="205"/>
      <c r="AG22" s="205"/>
      <c r="AH22" s="206"/>
      <c r="AI22" s="206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BG22" s="164"/>
      <c r="BH22" s="209"/>
      <c r="BI22" s="324"/>
      <c r="BJ22" s="324"/>
      <c r="BK22" s="326"/>
      <c r="BL22" s="326"/>
      <c r="BM22" s="329"/>
      <c r="BN22" s="329"/>
      <c r="BO22" s="204"/>
      <c r="BP22" s="204"/>
      <c r="BQ22" s="331"/>
      <c r="BR22" s="331"/>
      <c r="BS22" s="332"/>
      <c r="BT22" s="332"/>
      <c r="BU22" s="333"/>
      <c r="BV22" s="333"/>
    </row>
    <row r="23" spans="1:74" s="200" customFormat="1" ht="49.5" customHeight="1">
      <c r="A23" s="561" t="s">
        <v>187</v>
      </c>
      <c r="B23" s="562"/>
      <c r="C23" s="562"/>
      <c r="D23" s="562"/>
      <c r="E23" s="562"/>
      <c r="F23" s="562"/>
      <c r="G23" s="563"/>
      <c r="R23" s="207"/>
      <c r="S23" s="324"/>
      <c r="T23" s="324"/>
      <c r="U23" s="207"/>
      <c r="V23" s="207"/>
      <c r="X23" s="201"/>
      <c r="Y23" s="201"/>
      <c r="Z23" s="202"/>
      <c r="AA23" s="202"/>
      <c r="AB23" s="203"/>
      <c r="AC23" s="203"/>
      <c r="AD23" s="204"/>
      <c r="AE23" s="204"/>
      <c r="AF23" s="205"/>
      <c r="AG23" s="205"/>
      <c r="AH23" s="206"/>
      <c r="AI23" s="206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BG23" s="164"/>
      <c r="BH23" s="209"/>
      <c r="BI23" s="324"/>
      <c r="BJ23" s="324"/>
      <c r="BK23" s="326"/>
      <c r="BL23" s="326"/>
      <c r="BM23" s="329"/>
      <c r="BN23" s="329"/>
      <c r="BO23" s="204"/>
      <c r="BP23" s="204"/>
      <c r="BQ23" s="331"/>
      <c r="BR23" s="331"/>
      <c r="BS23" s="332"/>
      <c r="BT23" s="332"/>
      <c r="BU23" s="333"/>
      <c r="BV23" s="333"/>
    </row>
    <row r="24" spans="1:74" s="200" customFormat="1" ht="12.75" customHeight="1">
      <c r="A24" s="570" t="s">
        <v>188</v>
      </c>
      <c r="B24" s="571"/>
      <c r="C24" s="572"/>
      <c r="D24" s="305" t="s">
        <v>180</v>
      </c>
      <c r="E24" s="306" t="s">
        <v>138</v>
      </c>
      <c r="F24" s="307" t="s">
        <v>7</v>
      </c>
      <c r="G24" s="308" t="s">
        <v>138</v>
      </c>
      <c r="R24" s="207"/>
      <c r="S24" s="324"/>
      <c r="T24" s="324"/>
      <c r="U24" s="207"/>
      <c r="V24" s="207"/>
      <c r="X24" s="201"/>
      <c r="Y24" s="201"/>
      <c r="Z24" s="202"/>
      <c r="AA24" s="202"/>
      <c r="AB24" s="203"/>
      <c r="AC24" s="203"/>
      <c r="AD24" s="204"/>
      <c r="AE24" s="204"/>
      <c r="AF24" s="205"/>
      <c r="AG24" s="205"/>
      <c r="AH24" s="206"/>
      <c r="AI24" s="206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BG24" s="164"/>
      <c r="BH24" s="209"/>
      <c r="BI24" s="324"/>
      <c r="BJ24" s="324"/>
      <c r="BK24" s="326"/>
      <c r="BL24" s="326"/>
      <c r="BM24" s="329"/>
      <c r="BN24" s="329"/>
      <c r="BO24" s="204"/>
      <c r="BP24" s="204"/>
      <c r="BQ24" s="331"/>
      <c r="BR24" s="331"/>
      <c r="BS24" s="332"/>
      <c r="BT24" s="332"/>
      <c r="BU24" s="333"/>
      <c r="BV24" s="333"/>
    </row>
    <row r="25" spans="1:74" s="200" customFormat="1" ht="12.75">
      <c r="A25" s="34" t="s">
        <v>12</v>
      </c>
      <c r="B25" s="369"/>
      <c r="C25" s="369"/>
      <c r="D25" s="387">
        <f>S390</f>
        <v>21</v>
      </c>
      <c r="E25" s="370">
        <f>D25/D27*100</f>
        <v>75</v>
      </c>
      <c r="F25" s="387">
        <f>T390</f>
        <v>58.1</v>
      </c>
      <c r="G25" s="390">
        <f>F25/F27*100</f>
        <v>75.94771241830065</v>
      </c>
      <c r="R25" s="207"/>
      <c r="S25" s="324"/>
      <c r="T25" s="324"/>
      <c r="U25" s="207"/>
      <c r="V25" s="207"/>
      <c r="X25" s="201"/>
      <c r="Y25" s="201"/>
      <c r="Z25" s="202"/>
      <c r="AA25" s="202"/>
      <c r="AB25" s="203"/>
      <c r="AC25" s="203"/>
      <c r="AD25" s="204"/>
      <c r="AE25" s="204"/>
      <c r="AF25" s="205"/>
      <c r="AG25" s="205"/>
      <c r="AH25" s="206"/>
      <c r="AI25" s="206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BG25" s="164"/>
      <c r="BH25" s="209"/>
      <c r="BI25" s="324"/>
      <c r="BJ25" s="324"/>
      <c r="BK25" s="326"/>
      <c r="BL25" s="326"/>
      <c r="BM25" s="329"/>
      <c r="BN25" s="329"/>
      <c r="BO25" s="204"/>
      <c r="BP25" s="204"/>
      <c r="BQ25" s="331"/>
      <c r="BR25" s="331"/>
      <c r="BS25" s="332"/>
      <c r="BT25" s="332"/>
      <c r="BU25" s="333"/>
      <c r="BV25" s="333"/>
    </row>
    <row r="26" spans="1:74" s="200" customFormat="1" ht="12.75">
      <c r="A26" s="391" t="s">
        <v>189</v>
      </c>
      <c r="B26" s="369"/>
      <c r="C26" s="369"/>
      <c r="D26" s="387">
        <f>U390</f>
        <v>7</v>
      </c>
      <c r="E26" s="370">
        <f>D26/D27*100</f>
        <v>25</v>
      </c>
      <c r="F26" s="387">
        <f>V390</f>
        <v>18.400000000000002</v>
      </c>
      <c r="G26" s="390">
        <f>F26/F27*100</f>
        <v>24.05228758169935</v>
      </c>
      <c r="R26" s="207"/>
      <c r="S26" s="324"/>
      <c r="T26" s="324"/>
      <c r="U26" s="207"/>
      <c r="V26" s="207"/>
      <c r="X26" s="201"/>
      <c r="Y26" s="201"/>
      <c r="Z26" s="202"/>
      <c r="AA26" s="202"/>
      <c r="AB26" s="203"/>
      <c r="AC26" s="203"/>
      <c r="AD26" s="204"/>
      <c r="AE26" s="204"/>
      <c r="AF26" s="205"/>
      <c r="AG26" s="205"/>
      <c r="AH26" s="206"/>
      <c r="AI26" s="206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BG26" s="164"/>
      <c r="BH26" s="209"/>
      <c r="BI26" s="324"/>
      <c r="BJ26" s="324"/>
      <c r="BK26" s="326"/>
      <c r="BL26" s="326"/>
      <c r="BM26" s="329"/>
      <c r="BN26" s="329"/>
      <c r="BO26" s="204"/>
      <c r="BP26" s="204"/>
      <c r="BQ26" s="331"/>
      <c r="BR26" s="331"/>
      <c r="BS26" s="332"/>
      <c r="BT26" s="332"/>
      <c r="BU26" s="333"/>
      <c r="BV26" s="333"/>
    </row>
    <row r="27" spans="1:74" s="200" customFormat="1" ht="13.5" thickBot="1">
      <c r="A27" s="557" t="s">
        <v>183</v>
      </c>
      <c r="B27" s="558"/>
      <c r="C27" s="558"/>
      <c r="D27" s="388">
        <f>SUM(D25:D26)</f>
        <v>28</v>
      </c>
      <c r="E27" s="389">
        <f>SUM(E25:E26)</f>
        <v>100</v>
      </c>
      <c r="F27" s="388">
        <f>SUM(F25:F26)</f>
        <v>76.5</v>
      </c>
      <c r="G27" s="392">
        <f>SUM(G25:G26)</f>
        <v>100</v>
      </c>
      <c r="R27" s="207"/>
      <c r="S27" s="324"/>
      <c r="T27" s="324"/>
      <c r="U27" s="207"/>
      <c r="V27" s="207"/>
      <c r="X27" s="201"/>
      <c r="Y27" s="201"/>
      <c r="Z27" s="202"/>
      <c r="AA27" s="202"/>
      <c r="AB27" s="203"/>
      <c r="AC27" s="203"/>
      <c r="AD27" s="204"/>
      <c r="AE27" s="204"/>
      <c r="AF27" s="205"/>
      <c r="AG27" s="205"/>
      <c r="AH27" s="206"/>
      <c r="AI27" s="206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BG27" s="164"/>
      <c r="BH27" s="209"/>
      <c r="BI27" s="324"/>
      <c r="BJ27" s="324"/>
      <c r="BK27" s="326"/>
      <c r="BL27" s="326"/>
      <c r="BM27" s="329"/>
      <c r="BN27" s="329"/>
      <c r="BO27" s="204"/>
      <c r="BP27" s="204"/>
      <c r="BQ27" s="331"/>
      <c r="BR27" s="331"/>
      <c r="BS27" s="332"/>
      <c r="BT27" s="332"/>
      <c r="BU27" s="333"/>
      <c r="BV27" s="333"/>
    </row>
    <row r="28" spans="1:74" s="200" customFormat="1" ht="12.75">
      <c r="A28" s="368"/>
      <c r="B28" s="369"/>
      <c r="C28" s="369"/>
      <c r="D28" s="209"/>
      <c r="E28" s="370"/>
      <c r="F28" s="371"/>
      <c r="G28" s="370"/>
      <c r="R28" s="207"/>
      <c r="S28" s="324"/>
      <c r="T28" s="324"/>
      <c r="U28" s="207"/>
      <c r="V28" s="207"/>
      <c r="X28" s="201"/>
      <c r="Y28" s="201"/>
      <c r="Z28" s="202"/>
      <c r="AA28" s="202"/>
      <c r="AB28" s="203"/>
      <c r="AC28" s="203"/>
      <c r="AD28" s="204"/>
      <c r="AE28" s="204"/>
      <c r="AF28" s="205"/>
      <c r="AG28" s="205"/>
      <c r="AH28" s="206"/>
      <c r="AI28" s="206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BG28" s="164"/>
      <c r="BH28" s="209"/>
      <c r="BI28" s="324"/>
      <c r="BJ28" s="324"/>
      <c r="BK28" s="326"/>
      <c r="BL28" s="326"/>
      <c r="BM28" s="329"/>
      <c r="BN28" s="329"/>
      <c r="BO28" s="204"/>
      <c r="BP28" s="204"/>
      <c r="BQ28" s="331"/>
      <c r="BR28" s="331"/>
      <c r="BS28" s="332"/>
      <c r="BT28" s="332"/>
      <c r="BU28" s="333"/>
      <c r="BV28" s="333"/>
    </row>
    <row r="29" spans="1:74" s="200" customFormat="1" ht="13.5" thickBot="1">
      <c r="A29" s="208"/>
      <c r="B29" s="209"/>
      <c r="C29" s="209"/>
      <c r="D29" s="209"/>
      <c r="E29" s="209"/>
      <c r="R29" s="207"/>
      <c r="S29" s="324"/>
      <c r="T29" s="324"/>
      <c r="U29" s="207"/>
      <c r="V29" s="207"/>
      <c r="W29" s="201"/>
      <c r="X29" s="201"/>
      <c r="Y29" s="202"/>
      <c r="Z29" s="202"/>
      <c r="AA29" s="203"/>
      <c r="AB29" s="203"/>
      <c r="AC29" s="204"/>
      <c r="AD29" s="204"/>
      <c r="AE29" s="205"/>
      <c r="AF29" s="205"/>
      <c r="AG29" s="206"/>
      <c r="AH29" s="206"/>
      <c r="AI29" s="207"/>
      <c r="BG29" s="164"/>
      <c r="BH29" s="209"/>
      <c r="BI29" s="324"/>
      <c r="BJ29" s="324"/>
      <c r="BK29" s="326"/>
      <c r="BL29" s="326"/>
      <c r="BM29" s="329"/>
      <c r="BN29" s="329"/>
      <c r="BO29" s="204"/>
      <c r="BP29" s="204"/>
      <c r="BQ29" s="331"/>
      <c r="BR29" s="331"/>
      <c r="BS29" s="332"/>
      <c r="BT29" s="332"/>
      <c r="BU29" s="333"/>
      <c r="BV29" s="333"/>
    </row>
    <row r="30" spans="1:74" s="200" customFormat="1" ht="49.5" customHeight="1">
      <c r="A30" s="561" t="s">
        <v>186</v>
      </c>
      <c r="B30" s="562"/>
      <c r="C30" s="562"/>
      <c r="D30" s="562"/>
      <c r="E30" s="562"/>
      <c r="F30" s="562"/>
      <c r="G30" s="563"/>
      <c r="R30" s="207"/>
      <c r="S30" s="324"/>
      <c r="T30" s="324"/>
      <c r="U30" s="207"/>
      <c r="V30" s="207"/>
      <c r="W30" s="201"/>
      <c r="X30" s="201"/>
      <c r="Y30" s="202"/>
      <c r="Z30" s="202"/>
      <c r="AA30" s="203"/>
      <c r="AB30" s="203"/>
      <c r="AC30" s="204"/>
      <c r="AD30" s="204"/>
      <c r="AE30" s="205"/>
      <c r="AF30" s="205"/>
      <c r="AG30" s="206"/>
      <c r="AH30" s="206"/>
      <c r="AI30" s="207"/>
      <c r="BG30" s="164"/>
      <c r="BH30" s="209"/>
      <c r="BI30" s="324"/>
      <c r="BJ30" s="324"/>
      <c r="BK30" s="326"/>
      <c r="BL30" s="326"/>
      <c r="BM30" s="329"/>
      <c r="BN30" s="329"/>
      <c r="BO30" s="204"/>
      <c r="BP30" s="204"/>
      <c r="BQ30" s="331"/>
      <c r="BR30" s="331"/>
      <c r="BS30" s="332"/>
      <c r="BT30" s="332"/>
      <c r="BU30" s="333"/>
      <c r="BV30" s="333"/>
    </row>
    <row r="31" spans="1:74" s="200" customFormat="1" ht="12.75">
      <c r="A31" s="580" t="s">
        <v>185</v>
      </c>
      <c r="B31" s="581"/>
      <c r="C31" s="581"/>
      <c r="D31" s="272" t="s">
        <v>180</v>
      </c>
      <c r="E31" s="359" t="s">
        <v>138</v>
      </c>
      <c r="F31" s="360" t="s">
        <v>7</v>
      </c>
      <c r="G31" s="361" t="s">
        <v>138</v>
      </c>
      <c r="R31" s="207"/>
      <c r="S31" s="324"/>
      <c r="T31" s="324"/>
      <c r="U31" s="207"/>
      <c r="V31" s="207"/>
      <c r="W31" s="201"/>
      <c r="X31" s="201"/>
      <c r="Y31" s="202"/>
      <c r="Z31" s="202"/>
      <c r="AA31" s="203"/>
      <c r="AB31" s="203"/>
      <c r="AC31" s="204"/>
      <c r="AD31" s="204"/>
      <c r="AE31" s="205"/>
      <c r="AF31" s="205"/>
      <c r="AG31" s="206"/>
      <c r="AH31" s="206"/>
      <c r="AI31" s="207"/>
      <c r="BG31" s="164"/>
      <c r="BH31" s="209"/>
      <c r="BI31" s="324"/>
      <c r="BJ31" s="324"/>
      <c r="BK31" s="326"/>
      <c r="BL31" s="326"/>
      <c r="BM31" s="329"/>
      <c r="BN31" s="329"/>
      <c r="BO31" s="204"/>
      <c r="BP31" s="204"/>
      <c r="BQ31" s="331"/>
      <c r="BR31" s="331"/>
      <c r="BS31" s="332"/>
      <c r="BT31" s="332"/>
      <c r="BU31" s="333"/>
      <c r="BV31" s="333"/>
    </row>
    <row r="32" spans="1:75" s="200" customFormat="1" ht="12.75">
      <c r="A32" s="603" t="s">
        <v>12</v>
      </c>
      <c r="B32" s="602"/>
      <c r="C32" s="602"/>
      <c r="D32" s="24">
        <f>BI523</f>
        <v>47</v>
      </c>
      <c r="E32" s="357">
        <f>D32/D40*100</f>
        <v>30.128205128205128</v>
      </c>
      <c r="F32" s="24">
        <f>BJ523</f>
        <v>118.4</v>
      </c>
      <c r="G32" s="358">
        <f>F32/F40*100</f>
        <v>28.090154211150647</v>
      </c>
      <c r="R32" s="207"/>
      <c r="S32" s="324"/>
      <c r="T32" s="324"/>
      <c r="U32" s="207"/>
      <c r="V32" s="207"/>
      <c r="X32" s="201"/>
      <c r="Y32" s="201"/>
      <c r="Z32" s="202"/>
      <c r="AA32" s="202"/>
      <c r="AB32" s="203"/>
      <c r="AC32" s="203"/>
      <c r="AD32" s="204"/>
      <c r="AE32" s="204"/>
      <c r="AF32" s="205"/>
      <c r="AG32" s="205"/>
      <c r="AH32" s="206"/>
      <c r="AI32" s="206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BG32" s="164"/>
      <c r="BH32" s="209"/>
      <c r="BJ32" s="324"/>
      <c r="BK32" s="324"/>
      <c r="BL32" s="326"/>
      <c r="BM32" s="326"/>
      <c r="BN32" s="329"/>
      <c r="BO32" s="329"/>
      <c r="BP32" s="204"/>
      <c r="BQ32" s="204"/>
      <c r="BR32" s="331"/>
      <c r="BS32" s="331"/>
      <c r="BT32" s="332"/>
      <c r="BU32" s="332"/>
      <c r="BV32" s="333"/>
      <c r="BW32" s="333"/>
    </row>
    <row r="33" spans="1:75" s="200" customFormat="1" ht="12.75">
      <c r="A33" s="604" t="s">
        <v>46</v>
      </c>
      <c r="B33" s="602"/>
      <c r="C33" s="602"/>
      <c r="D33" s="24">
        <f>BK523</f>
        <v>8</v>
      </c>
      <c r="E33" s="357">
        <f>D33/D40*100</f>
        <v>5.128205128205128</v>
      </c>
      <c r="F33" s="357">
        <f>BL523</f>
        <v>22.3</v>
      </c>
      <c r="G33" s="358">
        <f>F33/F40*100</f>
        <v>5.290628706998813</v>
      </c>
      <c r="R33" s="207"/>
      <c r="S33" s="324"/>
      <c r="T33" s="324"/>
      <c r="U33" s="207"/>
      <c r="V33" s="207"/>
      <c r="X33" s="201"/>
      <c r="Y33" s="201"/>
      <c r="Z33" s="202"/>
      <c r="AA33" s="202"/>
      <c r="AB33" s="203"/>
      <c r="AC33" s="203"/>
      <c r="AD33" s="204"/>
      <c r="AE33" s="204"/>
      <c r="AF33" s="205"/>
      <c r="AG33" s="205"/>
      <c r="AH33" s="206"/>
      <c r="AI33" s="206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BG33" s="164"/>
      <c r="BH33" s="209"/>
      <c r="BJ33" s="324"/>
      <c r="BK33" s="324"/>
      <c r="BL33" s="326"/>
      <c r="BM33" s="326"/>
      <c r="BN33" s="329"/>
      <c r="BO33" s="329"/>
      <c r="BP33" s="204"/>
      <c r="BQ33" s="204"/>
      <c r="BR33" s="331"/>
      <c r="BS33" s="331"/>
      <c r="BT33" s="332"/>
      <c r="BU33" s="332"/>
      <c r="BV33" s="333"/>
      <c r="BW33" s="333"/>
    </row>
    <row r="34" spans="1:75" s="200" customFormat="1" ht="12.75">
      <c r="A34" s="605" t="s">
        <v>56</v>
      </c>
      <c r="B34" s="602"/>
      <c r="C34" s="602"/>
      <c r="D34" s="24">
        <f>BM523</f>
        <v>7</v>
      </c>
      <c r="E34" s="357">
        <f>D34/D40*100</f>
        <v>4.487179487179487</v>
      </c>
      <c r="F34" s="357">
        <f>BN523</f>
        <v>23.2</v>
      </c>
      <c r="G34" s="358">
        <f>F34/F40*100</f>
        <v>5.504151838671411</v>
      </c>
      <c r="R34" s="207"/>
      <c r="S34" s="324"/>
      <c r="T34" s="324"/>
      <c r="U34" s="207"/>
      <c r="V34" s="207"/>
      <c r="X34" s="201"/>
      <c r="Y34" s="201"/>
      <c r="Z34" s="202"/>
      <c r="AA34" s="202"/>
      <c r="AB34" s="203"/>
      <c r="AC34" s="203"/>
      <c r="AD34" s="204"/>
      <c r="AE34" s="204"/>
      <c r="AF34" s="205"/>
      <c r="AG34" s="205"/>
      <c r="AH34" s="206"/>
      <c r="AI34" s="206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BG34" s="164"/>
      <c r="BH34" s="209"/>
      <c r="BJ34" s="324"/>
      <c r="BK34" s="324"/>
      <c r="BL34" s="326"/>
      <c r="BM34" s="326"/>
      <c r="BN34" s="329"/>
      <c r="BO34" s="329"/>
      <c r="BP34" s="204"/>
      <c r="BQ34" s="204"/>
      <c r="BR34" s="331"/>
      <c r="BS34" s="331"/>
      <c r="BT34" s="332"/>
      <c r="BU34" s="332"/>
      <c r="BV34" s="333"/>
      <c r="BW34" s="333"/>
    </row>
    <row r="35" spans="1:75" s="200" customFormat="1" ht="12.75">
      <c r="A35" s="606" t="s">
        <v>117</v>
      </c>
      <c r="B35" s="602"/>
      <c r="C35" s="602"/>
      <c r="D35" s="24">
        <f>BO523</f>
        <v>5</v>
      </c>
      <c r="E35" s="357">
        <f>D35/D40*100</f>
        <v>3.205128205128205</v>
      </c>
      <c r="F35" s="357">
        <f>BP523</f>
        <v>14.3</v>
      </c>
      <c r="G35" s="358">
        <f>F35/F40*100</f>
        <v>3.392645314353499</v>
      </c>
      <c r="R35" s="207"/>
      <c r="S35" s="324"/>
      <c r="T35" s="324"/>
      <c r="U35" s="207"/>
      <c r="V35" s="207"/>
      <c r="X35" s="201"/>
      <c r="Y35" s="201"/>
      <c r="Z35" s="202"/>
      <c r="AA35" s="202"/>
      <c r="AB35" s="203"/>
      <c r="AC35" s="203"/>
      <c r="AD35" s="204"/>
      <c r="AE35" s="204"/>
      <c r="AF35" s="205"/>
      <c r="AG35" s="205"/>
      <c r="AH35" s="206"/>
      <c r="AI35" s="206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BG35" s="164"/>
      <c r="BH35" s="209"/>
      <c r="BJ35" s="324"/>
      <c r="BK35" s="324"/>
      <c r="BL35" s="326"/>
      <c r="BM35" s="326"/>
      <c r="BN35" s="329"/>
      <c r="BO35" s="329"/>
      <c r="BP35" s="204"/>
      <c r="BQ35" s="204"/>
      <c r="BR35" s="331"/>
      <c r="BS35" s="331"/>
      <c r="BT35" s="332"/>
      <c r="BU35" s="332"/>
      <c r="BV35" s="333"/>
      <c r="BW35" s="333"/>
    </row>
    <row r="36" spans="1:75" s="200" customFormat="1" ht="12.75">
      <c r="A36" s="607" t="s">
        <v>26</v>
      </c>
      <c r="B36" s="602"/>
      <c r="C36" s="602"/>
      <c r="D36" s="24">
        <f>BQ523</f>
        <v>4</v>
      </c>
      <c r="E36" s="357">
        <f>D36/D40*100</f>
        <v>2.564102564102564</v>
      </c>
      <c r="F36" s="357">
        <f>BR523</f>
        <v>10.5</v>
      </c>
      <c r="G36" s="358">
        <f>F36/F40*100</f>
        <v>2.4911032028469746</v>
      </c>
      <c r="R36" s="207"/>
      <c r="S36" s="324"/>
      <c r="T36" s="324"/>
      <c r="U36" s="207"/>
      <c r="V36" s="207"/>
      <c r="X36" s="201"/>
      <c r="Y36" s="201"/>
      <c r="Z36" s="202"/>
      <c r="AA36" s="202"/>
      <c r="AB36" s="203"/>
      <c r="AC36" s="203"/>
      <c r="AD36" s="204"/>
      <c r="AE36" s="204"/>
      <c r="AF36" s="205"/>
      <c r="AG36" s="205"/>
      <c r="AH36" s="206"/>
      <c r="AI36" s="206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BG36" s="164"/>
      <c r="BH36" s="209"/>
      <c r="BJ36" s="324"/>
      <c r="BK36" s="324"/>
      <c r="BL36" s="326"/>
      <c r="BM36" s="326"/>
      <c r="BN36" s="329"/>
      <c r="BO36" s="329"/>
      <c r="BP36" s="204"/>
      <c r="BQ36" s="204"/>
      <c r="BR36" s="331"/>
      <c r="BS36" s="331"/>
      <c r="BT36" s="332"/>
      <c r="BU36" s="332"/>
      <c r="BV36" s="333"/>
      <c r="BW36" s="333"/>
    </row>
    <row r="37" spans="1:75" s="200" customFormat="1" ht="12.75">
      <c r="A37" s="601" t="s">
        <v>39</v>
      </c>
      <c r="B37" s="602"/>
      <c r="C37" s="602"/>
      <c r="D37" s="24">
        <f>BS523</f>
        <v>3</v>
      </c>
      <c r="E37" s="357">
        <f>D37/D40*100</f>
        <v>1.9230769230769231</v>
      </c>
      <c r="F37" s="357">
        <f>BT523</f>
        <v>9.9</v>
      </c>
      <c r="G37" s="358">
        <f>F37/F40*100</f>
        <v>2.3487544483985765</v>
      </c>
      <c r="R37" s="207"/>
      <c r="S37" s="324"/>
      <c r="T37" s="324"/>
      <c r="U37" s="207"/>
      <c r="V37" s="207"/>
      <c r="X37" s="201"/>
      <c r="Y37" s="201"/>
      <c r="Z37" s="202"/>
      <c r="AA37" s="202"/>
      <c r="AB37" s="203"/>
      <c r="AC37" s="203"/>
      <c r="AD37" s="204"/>
      <c r="AE37" s="204"/>
      <c r="AF37" s="205"/>
      <c r="AG37" s="205"/>
      <c r="AH37" s="206"/>
      <c r="AI37" s="206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BG37" s="164"/>
      <c r="BH37" s="209"/>
      <c r="BJ37" s="324"/>
      <c r="BK37" s="324"/>
      <c r="BL37" s="326"/>
      <c r="BM37" s="326"/>
      <c r="BN37" s="329"/>
      <c r="BO37" s="329"/>
      <c r="BP37" s="204"/>
      <c r="BQ37" s="204"/>
      <c r="BR37" s="331"/>
      <c r="BS37" s="331"/>
      <c r="BT37" s="332"/>
      <c r="BU37" s="332"/>
      <c r="BV37" s="333"/>
      <c r="BW37" s="333"/>
    </row>
    <row r="38" spans="1:75" s="200" customFormat="1" ht="12.75">
      <c r="A38" s="578" t="s">
        <v>93</v>
      </c>
      <c r="B38" s="579"/>
      <c r="C38" s="579"/>
      <c r="D38" s="24">
        <f>BU523</f>
        <v>4</v>
      </c>
      <c r="E38" s="357">
        <f>D38/D40*100</f>
        <v>2.564102564102564</v>
      </c>
      <c r="F38" s="357">
        <f>BV523</f>
        <v>12.15</v>
      </c>
      <c r="G38" s="358">
        <f>F38/F40*100</f>
        <v>2.8825622775800706</v>
      </c>
      <c r="R38" s="207"/>
      <c r="S38" s="324"/>
      <c r="T38" s="324"/>
      <c r="U38" s="207"/>
      <c r="V38" s="207"/>
      <c r="X38" s="201"/>
      <c r="Y38" s="201"/>
      <c r="Z38" s="202"/>
      <c r="AA38" s="202"/>
      <c r="AB38" s="203"/>
      <c r="AC38" s="203"/>
      <c r="AD38" s="204"/>
      <c r="AE38" s="204"/>
      <c r="AF38" s="205"/>
      <c r="AG38" s="205"/>
      <c r="AH38" s="206"/>
      <c r="AI38" s="206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BG38" s="164"/>
      <c r="BH38" s="209"/>
      <c r="BJ38" s="324"/>
      <c r="BK38" s="324"/>
      <c r="BL38" s="326"/>
      <c r="BM38" s="326"/>
      <c r="BN38" s="329"/>
      <c r="BO38" s="329"/>
      <c r="BP38" s="204"/>
      <c r="BQ38" s="204"/>
      <c r="BR38" s="331"/>
      <c r="BS38" s="331"/>
      <c r="BT38" s="332"/>
      <c r="BU38" s="332"/>
      <c r="BV38" s="333"/>
      <c r="BW38" s="333"/>
    </row>
    <row r="39" spans="1:74" s="200" customFormat="1" ht="12.75">
      <c r="A39" s="568" t="s">
        <v>182</v>
      </c>
      <c r="B39" s="569"/>
      <c r="C39" s="569"/>
      <c r="D39" s="362">
        <f>SUM(D32:D38)</f>
        <v>78</v>
      </c>
      <c r="E39" s="363">
        <f>D39/D40*100</f>
        <v>50</v>
      </c>
      <c r="F39" s="362">
        <f>SUM(F32:F38)</f>
        <v>210.75000000000003</v>
      </c>
      <c r="G39" s="364">
        <f>F39/F40*100</f>
        <v>50</v>
      </c>
      <c r="R39" s="207"/>
      <c r="S39" s="324"/>
      <c r="T39" s="324"/>
      <c r="U39" s="207"/>
      <c r="V39" s="207"/>
      <c r="W39" s="201"/>
      <c r="X39" s="201"/>
      <c r="Y39" s="202"/>
      <c r="Z39" s="202"/>
      <c r="AA39" s="203"/>
      <c r="AB39" s="203"/>
      <c r="AC39" s="204"/>
      <c r="AD39" s="204"/>
      <c r="AE39" s="205"/>
      <c r="AF39" s="205"/>
      <c r="AG39" s="206"/>
      <c r="AH39" s="206"/>
      <c r="AI39" s="207"/>
      <c r="BG39" s="164"/>
      <c r="BH39" s="209"/>
      <c r="BI39" s="324"/>
      <c r="BJ39" s="324"/>
      <c r="BK39" s="326"/>
      <c r="BL39" s="326"/>
      <c r="BM39" s="329"/>
      <c r="BN39" s="329"/>
      <c r="BO39" s="204"/>
      <c r="BP39" s="204"/>
      <c r="BQ39" s="331"/>
      <c r="BR39" s="331"/>
      <c r="BS39" s="332"/>
      <c r="BT39" s="332"/>
      <c r="BU39" s="333"/>
      <c r="BV39" s="333"/>
    </row>
    <row r="40" spans="1:74" s="200" customFormat="1" ht="13.5" thickBot="1">
      <c r="A40" s="557" t="s">
        <v>183</v>
      </c>
      <c r="B40" s="558"/>
      <c r="C40" s="558"/>
      <c r="D40" s="365">
        <f>SUM(D32:D39)</f>
        <v>156</v>
      </c>
      <c r="E40" s="366">
        <f>SUM(E32:E39)</f>
        <v>100</v>
      </c>
      <c r="F40" s="365">
        <f>SUM(F32:F39)</f>
        <v>421.50000000000006</v>
      </c>
      <c r="G40" s="367">
        <f>SUM(G32:G39)</f>
        <v>100</v>
      </c>
      <c r="R40" s="207"/>
      <c r="S40" s="324"/>
      <c r="T40" s="324"/>
      <c r="U40" s="207"/>
      <c r="V40" s="207"/>
      <c r="W40" s="201"/>
      <c r="X40" s="201"/>
      <c r="Y40" s="202"/>
      <c r="Z40" s="202"/>
      <c r="AA40" s="203"/>
      <c r="AB40" s="203"/>
      <c r="AC40" s="204"/>
      <c r="AD40" s="204"/>
      <c r="AE40" s="205"/>
      <c r="AF40" s="205"/>
      <c r="AG40" s="206"/>
      <c r="AH40" s="206"/>
      <c r="AI40" s="207"/>
      <c r="BG40" s="164"/>
      <c r="BH40" s="209"/>
      <c r="BI40" s="324"/>
      <c r="BJ40" s="324"/>
      <c r="BK40" s="326"/>
      <c r="BL40" s="326"/>
      <c r="BM40" s="329"/>
      <c r="BN40" s="329"/>
      <c r="BO40" s="204"/>
      <c r="BP40" s="204"/>
      <c r="BQ40" s="331"/>
      <c r="BR40" s="331"/>
      <c r="BS40" s="332"/>
      <c r="BT40" s="332"/>
      <c r="BU40" s="333"/>
      <c r="BV40" s="333"/>
    </row>
    <row r="41" spans="1:74" s="200" customFormat="1" ht="12.75">
      <c r="A41" s="208"/>
      <c r="B41" s="209"/>
      <c r="C41" s="209"/>
      <c r="D41" s="209"/>
      <c r="E41" s="209"/>
      <c r="R41" s="207"/>
      <c r="S41" s="324"/>
      <c r="T41" s="324"/>
      <c r="U41" s="207"/>
      <c r="V41" s="207"/>
      <c r="W41" s="201"/>
      <c r="X41" s="201"/>
      <c r="Y41" s="202"/>
      <c r="Z41" s="202"/>
      <c r="AA41" s="203"/>
      <c r="AB41" s="203"/>
      <c r="AC41" s="204"/>
      <c r="AD41" s="204"/>
      <c r="AE41" s="205"/>
      <c r="AF41" s="205"/>
      <c r="AG41" s="206"/>
      <c r="AH41" s="206"/>
      <c r="AI41" s="207"/>
      <c r="BG41" s="164"/>
      <c r="BH41" s="209"/>
      <c r="BI41" s="324"/>
      <c r="BJ41" s="324"/>
      <c r="BK41" s="326"/>
      <c r="BL41" s="326"/>
      <c r="BM41" s="329"/>
      <c r="BN41" s="329"/>
      <c r="BO41" s="204"/>
      <c r="BP41" s="204"/>
      <c r="BQ41" s="331"/>
      <c r="BR41" s="331"/>
      <c r="BS41" s="332"/>
      <c r="BT41" s="332"/>
      <c r="BU41" s="333"/>
      <c r="BV41" s="333"/>
    </row>
    <row r="42" spans="1:74" s="200" customFormat="1" ht="12.75">
      <c r="A42" s="559" t="s">
        <v>190</v>
      </c>
      <c r="B42" s="560"/>
      <c r="C42" s="560"/>
      <c r="D42" s="560"/>
      <c r="E42" s="560"/>
      <c r="F42" s="560"/>
      <c r="G42" s="560"/>
      <c r="H42" s="560"/>
      <c r="I42" s="560"/>
      <c r="J42" s="560"/>
      <c r="K42" s="560"/>
      <c r="L42" s="560"/>
      <c r="M42" s="560"/>
      <c r="N42" s="560"/>
      <c r="O42" s="560"/>
      <c r="R42" s="207"/>
      <c r="S42" s="324"/>
      <c r="T42" s="324"/>
      <c r="U42" s="207"/>
      <c r="V42" s="207"/>
      <c r="W42" s="201"/>
      <c r="X42" s="201"/>
      <c r="Y42" s="202"/>
      <c r="Z42" s="202"/>
      <c r="AA42" s="203"/>
      <c r="AB42" s="203"/>
      <c r="AC42" s="204"/>
      <c r="AD42" s="204"/>
      <c r="AE42" s="205"/>
      <c r="AF42" s="205"/>
      <c r="AG42" s="206"/>
      <c r="AH42" s="206"/>
      <c r="AI42" s="207"/>
      <c r="BG42" s="164"/>
      <c r="BH42" s="209"/>
      <c r="BI42" s="324"/>
      <c r="BJ42" s="324"/>
      <c r="BK42" s="326"/>
      <c r="BL42" s="326"/>
      <c r="BM42" s="329"/>
      <c r="BN42" s="329"/>
      <c r="BO42" s="204"/>
      <c r="BP42" s="204"/>
      <c r="BQ42" s="331"/>
      <c r="BR42" s="331"/>
      <c r="BS42" s="332"/>
      <c r="BT42" s="332"/>
      <c r="BU42" s="333"/>
      <c r="BV42" s="333"/>
    </row>
    <row r="43" spans="1:74" s="200" customFormat="1" ht="12.75">
      <c r="A43" s="209" t="s">
        <v>1</v>
      </c>
      <c r="B43" s="209"/>
      <c r="C43" s="209"/>
      <c r="D43" s="209"/>
      <c r="E43" s="209" t="s">
        <v>1</v>
      </c>
      <c r="R43" s="207"/>
      <c r="S43" s="324"/>
      <c r="T43" s="324"/>
      <c r="U43" s="207"/>
      <c r="V43" s="207"/>
      <c r="W43" s="201"/>
      <c r="X43" s="201"/>
      <c r="Y43" s="202"/>
      <c r="Z43" s="202"/>
      <c r="AA43" s="203"/>
      <c r="AB43" s="203"/>
      <c r="AC43" s="204"/>
      <c r="AD43" s="204"/>
      <c r="AE43" s="205"/>
      <c r="AF43" s="205"/>
      <c r="AG43" s="206"/>
      <c r="AH43" s="206"/>
      <c r="AI43" s="207"/>
      <c r="BG43" s="164"/>
      <c r="BH43" s="209"/>
      <c r="BI43" s="324"/>
      <c r="BJ43" s="324"/>
      <c r="BK43" s="326"/>
      <c r="BL43" s="326"/>
      <c r="BM43" s="329"/>
      <c r="BN43" s="329"/>
      <c r="BO43" s="204"/>
      <c r="BP43" s="204"/>
      <c r="BQ43" s="331"/>
      <c r="BR43" s="331"/>
      <c r="BS43" s="332"/>
      <c r="BT43" s="332"/>
      <c r="BU43" s="333"/>
      <c r="BV43" s="333"/>
    </row>
    <row r="44" spans="1:74" s="200" customFormat="1" ht="12.75">
      <c r="A44" s="209"/>
      <c r="B44" s="209"/>
      <c r="C44" s="209"/>
      <c r="D44" s="209"/>
      <c r="E44" s="209"/>
      <c r="R44" s="207"/>
      <c r="S44" s="324"/>
      <c r="T44" s="324"/>
      <c r="U44" s="207"/>
      <c r="V44" s="207"/>
      <c r="W44" s="201"/>
      <c r="X44" s="201"/>
      <c r="Y44" s="202"/>
      <c r="Z44" s="202"/>
      <c r="AA44" s="203"/>
      <c r="AB44" s="203"/>
      <c r="AC44" s="204"/>
      <c r="AD44" s="204"/>
      <c r="AE44" s="205"/>
      <c r="AF44" s="205"/>
      <c r="AG44" s="206"/>
      <c r="AH44" s="206"/>
      <c r="AI44" s="207"/>
      <c r="BG44" s="164"/>
      <c r="BH44" s="209"/>
      <c r="BI44" s="324"/>
      <c r="BJ44" s="324"/>
      <c r="BK44" s="326"/>
      <c r="BL44" s="326"/>
      <c r="BM44" s="329"/>
      <c r="BN44" s="329"/>
      <c r="BO44" s="204"/>
      <c r="BP44" s="204"/>
      <c r="BQ44" s="331"/>
      <c r="BR44" s="331"/>
      <c r="BS44" s="332"/>
      <c r="BT44" s="332"/>
      <c r="BU44" s="333"/>
      <c r="BV44" s="333"/>
    </row>
    <row r="45" spans="1:74" s="200" customFormat="1" ht="21" customHeight="1">
      <c r="A45" s="209"/>
      <c r="B45" s="209"/>
      <c r="C45" s="209"/>
      <c r="D45" s="209"/>
      <c r="E45" s="209"/>
      <c r="R45" s="207"/>
      <c r="S45" s="324"/>
      <c r="T45" s="324"/>
      <c r="U45" s="207"/>
      <c r="V45" s="207"/>
      <c r="W45" s="201"/>
      <c r="X45" s="201"/>
      <c r="Y45" s="202"/>
      <c r="Z45" s="202"/>
      <c r="AA45" s="203"/>
      <c r="AB45" s="203"/>
      <c r="AC45" s="204"/>
      <c r="AD45" s="204"/>
      <c r="AE45" s="205"/>
      <c r="AF45" s="205"/>
      <c r="AG45" s="206"/>
      <c r="AH45" s="206"/>
      <c r="AI45" s="207"/>
      <c r="BG45" s="164"/>
      <c r="BH45" s="209"/>
      <c r="BI45" s="324"/>
      <c r="BJ45" s="324"/>
      <c r="BK45" s="326"/>
      <c r="BL45" s="326"/>
      <c r="BM45" s="329"/>
      <c r="BN45" s="329"/>
      <c r="BO45" s="204"/>
      <c r="BP45" s="204"/>
      <c r="BQ45" s="331"/>
      <c r="BR45" s="331"/>
      <c r="BS45" s="332"/>
      <c r="BT45" s="332"/>
      <c r="BU45" s="333"/>
      <c r="BV45" s="333"/>
    </row>
    <row r="46" spans="1:74" s="200" customFormat="1" ht="12.75">
      <c r="A46" s="209"/>
      <c r="B46" s="209"/>
      <c r="C46" s="209"/>
      <c r="D46" s="209"/>
      <c r="E46" s="209"/>
      <c r="R46" s="207"/>
      <c r="S46" s="324"/>
      <c r="T46" s="324"/>
      <c r="U46" s="207"/>
      <c r="V46" s="207"/>
      <c r="W46" s="201"/>
      <c r="X46" s="201"/>
      <c r="Y46" s="202"/>
      <c r="Z46" s="202"/>
      <c r="AA46" s="203"/>
      <c r="AB46" s="203"/>
      <c r="AC46" s="204"/>
      <c r="AD46" s="204"/>
      <c r="AE46" s="205"/>
      <c r="AF46" s="205"/>
      <c r="AG46" s="206"/>
      <c r="AH46" s="206"/>
      <c r="AI46" s="207"/>
      <c r="BG46" s="164"/>
      <c r="BH46" s="209"/>
      <c r="BI46" s="324"/>
      <c r="BJ46" s="324"/>
      <c r="BK46" s="326"/>
      <c r="BL46" s="326"/>
      <c r="BM46" s="329"/>
      <c r="BN46" s="329"/>
      <c r="BO46" s="204"/>
      <c r="BP46" s="204"/>
      <c r="BQ46" s="331"/>
      <c r="BR46" s="331"/>
      <c r="BS46" s="332"/>
      <c r="BT46" s="332"/>
      <c r="BU46" s="333"/>
      <c r="BV46" s="333"/>
    </row>
    <row r="47" spans="1:74" s="200" customFormat="1" ht="13.5">
      <c r="A47" s="210" t="s">
        <v>167</v>
      </c>
      <c r="B47" s="209"/>
      <c r="C47" s="209"/>
      <c r="D47" s="209"/>
      <c r="E47" s="209"/>
      <c r="R47" s="207"/>
      <c r="S47" s="324"/>
      <c r="T47" s="324"/>
      <c r="U47" s="207"/>
      <c r="V47" s="207"/>
      <c r="W47" s="201"/>
      <c r="X47" s="201"/>
      <c r="Y47" s="202"/>
      <c r="Z47" s="202"/>
      <c r="AA47" s="203"/>
      <c r="AB47" s="203"/>
      <c r="AC47" s="204"/>
      <c r="AD47" s="204"/>
      <c r="AE47" s="205"/>
      <c r="AF47" s="205"/>
      <c r="AG47" s="206"/>
      <c r="AH47" s="206"/>
      <c r="AI47" s="207"/>
      <c r="BG47" s="164"/>
      <c r="BH47" s="209"/>
      <c r="BI47" s="324"/>
      <c r="BJ47" s="324"/>
      <c r="BK47" s="326"/>
      <c r="BL47" s="326"/>
      <c r="BM47" s="329"/>
      <c r="BN47" s="329"/>
      <c r="BO47" s="204"/>
      <c r="BP47" s="204"/>
      <c r="BQ47" s="331"/>
      <c r="BR47" s="331"/>
      <c r="BS47" s="332"/>
      <c r="BT47" s="332"/>
      <c r="BU47" s="333"/>
      <c r="BV47" s="333"/>
    </row>
    <row r="48" spans="1:74" s="200" customFormat="1" ht="60" customHeight="1" thickBot="1">
      <c r="A48" s="496" t="s">
        <v>212</v>
      </c>
      <c r="B48" s="200">
        <f>B285+B287</f>
        <v>234</v>
      </c>
      <c r="R48" s="207"/>
      <c r="S48" s="324"/>
      <c r="T48" s="324"/>
      <c r="U48" s="207"/>
      <c r="V48" s="207"/>
      <c r="W48" s="543" t="s">
        <v>157</v>
      </c>
      <c r="X48" s="543"/>
      <c r="Y48" s="544" t="str">
        <f>A50</f>
        <v>Event-Id</v>
      </c>
      <c r="Z48" s="544"/>
      <c r="AA48" s="545">
        <f>A51</f>
        <v>0</v>
      </c>
      <c r="AB48" s="545"/>
      <c r="AC48" s="546">
        <f>A54</f>
        <v>2206810890</v>
      </c>
      <c r="AD48" s="546"/>
      <c r="AE48" s="540">
        <f>A52</f>
        <v>2206817700</v>
      </c>
      <c r="AF48" s="540"/>
      <c r="AG48" s="541">
        <f>A55</f>
        <v>2206809920</v>
      </c>
      <c r="AH48" s="542"/>
      <c r="AI48" s="491" t="s">
        <v>201</v>
      </c>
      <c r="AJ48" s="493" t="str">
        <f>J56</f>
        <v>Val_di_Sangro</v>
      </c>
      <c r="AK48" s="493" t="str">
        <f>J61</f>
        <v>Monti_Nebrodi</v>
      </c>
      <c r="AL48" s="493" t="str">
        <f>J65</f>
        <v>Monti_Reatini</v>
      </c>
      <c r="AM48" s="493" t="str">
        <f>J66</f>
        <v>Golfo_di_Gela</v>
      </c>
      <c r="AN48" s="493" t="str">
        <f>J71</f>
        <v>Val_Nerina</v>
      </c>
      <c r="AO48" s="493" t="str">
        <f>J93</f>
        <v>Tirreno_meridionale_B</v>
      </c>
      <c r="AP48" s="493" t="str">
        <f>J107</f>
        <v>Valle_Latina</v>
      </c>
      <c r="AQ48" s="493" t="str">
        <f>J109</f>
        <v>Zona_Ascoli_Piceno</v>
      </c>
      <c r="AR48" s="493" t="str">
        <f>J117</f>
        <v>Colli_Albani</v>
      </c>
      <c r="AS48" s="493" t="str">
        <f>J123</f>
        <v>Langhe</v>
      </c>
      <c r="AT48" s="493" t="str">
        <f>J127</f>
        <v>Kuril Islands, Russia</v>
      </c>
      <c r="AU48" s="493">
        <f>U56</f>
        <v>0</v>
      </c>
      <c r="AV48" s="493">
        <f>V56</f>
        <v>0</v>
      </c>
      <c r="AW48" s="493">
        <f>W56</f>
        <v>0</v>
      </c>
      <c r="AX48" s="493">
        <f>X56</f>
        <v>0</v>
      </c>
      <c r="AY48" s="493">
        <f>Y56</f>
        <v>0</v>
      </c>
      <c r="AZ48" s="493" t="str">
        <f aca="true" t="shared" si="1" ref="AZ48:BE48">AZ11</f>
        <v>MONTI PELORITANI</v>
      </c>
      <c r="BA48" s="493" t="str">
        <f t="shared" si="1"/>
        <v>COSTA CALABRA OCCIDENTALE</v>
      </c>
      <c r="BB48" s="493" t="str">
        <f t="shared" si="1"/>
        <v>PreAlpi Venete</v>
      </c>
      <c r="BC48" s="493" t="str">
        <f t="shared" si="1"/>
        <v>Zona Chianti</v>
      </c>
      <c r="BD48" s="493" t="str">
        <f t="shared" si="1"/>
        <v>Zona Forlì</v>
      </c>
      <c r="BE48" s="493" t="str">
        <f t="shared" si="1"/>
        <v>Appennino Forlivesa</v>
      </c>
      <c r="BF48" s="493" t="s">
        <v>208</v>
      </c>
      <c r="BG48" s="493" t="s">
        <v>209</v>
      </c>
      <c r="BI48" s="324"/>
      <c r="BJ48" s="324"/>
      <c r="BK48" s="326"/>
      <c r="BL48" s="326"/>
      <c r="BM48" s="329"/>
      <c r="BN48" s="329"/>
      <c r="BO48" s="204"/>
      <c r="BP48" s="204"/>
      <c r="BQ48" s="331"/>
      <c r="BR48" s="331"/>
      <c r="BS48" s="332"/>
      <c r="BT48" s="332"/>
      <c r="BU48" s="333"/>
      <c r="BV48" s="333"/>
    </row>
    <row r="49" spans="1:74" s="175" customFormat="1" ht="39" thickBot="1">
      <c r="A49" s="279" t="s">
        <v>0</v>
      </c>
      <c r="B49" s="280" t="s">
        <v>1</v>
      </c>
      <c r="C49" s="280" t="s">
        <v>2</v>
      </c>
      <c r="D49" s="280" t="s">
        <v>168</v>
      </c>
      <c r="E49" s="280" t="s">
        <v>4</v>
      </c>
      <c r="F49" s="280" t="s">
        <v>5</v>
      </c>
      <c r="G49" s="280" t="s">
        <v>6</v>
      </c>
      <c r="H49" s="280" t="s">
        <v>7</v>
      </c>
      <c r="I49" s="280" t="s">
        <v>1</v>
      </c>
      <c r="J49" s="280" t="s">
        <v>8</v>
      </c>
      <c r="K49" s="282"/>
      <c r="L49" s="282"/>
      <c r="M49" s="282"/>
      <c r="N49" s="282"/>
      <c r="O49" s="280" t="s">
        <v>7</v>
      </c>
      <c r="P49" s="282"/>
      <c r="Q49" s="282"/>
      <c r="R49" s="376" t="s">
        <v>180</v>
      </c>
      <c r="S49" s="373"/>
      <c r="T49" s="280" t="s">
        <v>7</v>
      </c>
      <c r="U49" s="383"/>
      <c r="V49" s="383"/>
      <c r="W49" s="283" t="s">
        <v>180</v>
      </c>
      <c r="X49" s="280" t="s">
        <v>7</v>
      </c>
      <c r="Y49" s="284" t="s">
        <v>180</v>
      </c>
      <c r="Z49" s="280" t="s">
        <v>7</v>
      </c>
      <c r="AA49" s="285" t="s">
        <v>181</v>
      </c>
      <c r="AB49" s="280" t="s">
        <v>7</v>
      </c>
      <c r="AC49" s="286" t="s">
        <v>180</v>
      </c>
      <c r="AD49" s="280" t="s">
        <v>7</v>
      </c>
      <c r="AE49" s="287" t="s">
        <v>180</v>
      </c>
      <c r="AF49" s="280" t="s">
        <v>7</v>
      </c>
      <c r="AG49" s="288" t="s">
        <v>180</v>
      </c>
      <c r="AH49" s="280" t="s">
        <v>7</v>
      </c>
      <c r="AI49" s="289" t="s">
        <v>180</v>
      </c>
      <c r="AJ49" s="289" t="s">
        <v>180</v>
      </c>
      <c r="AK49" s="289" t="s">
        <v>180</v>
      </c>
      <c r="AL49" s="289" t="s">
        <v>180</v>
      </c>
      <c r="AM49" s="289" t="s">
        <v>180</v>
      </c>
      <c r="AN49" s="289" t="s">
        <v>180</v>
      </c>
      <c r="AO49" s="289" t="s">
        <v>180</v>
      </c>
      <c r="AP49" s="289" t="s">
        <v>180</v>
      </c>
      <c r="AQ49" s="289" t="s">
        <v>180</v>
      </c>
      <c r="AR49" s="289" t="s">
        <v>180</v>
      </c>
      <c r="AS49" s="289" t="s">
        <v>180</v>
      </c>
      <c r="AT49" s="289" t="s">
        <v>180</v>
      </c>
      <c r="AU49" s="289" t="s">
        <v>180</v>
      </c>
      <c r="AV49" s="289" t="s">
        <v>180</v>
      </c>
      <c r="AW49" s="289" t="s">
        <v>180</v>
      </c>
      <c r="AX49" s="289" t="s">
        <v>180</v>
      </c>
      <c r="AY49" s="289" t="s">
        <v>180</v>
      </c>
      <c r="AZ49" s="289" t="s">
        <v>180</v>
      </c>
      <c r="BA49" s="289" t="s">
        <v>180</v>
      </c>
      <c r="BB49" s="289" t="s">
        <v>180</v>
      </c>
      <c r="BC49" s="289" t="s">
        <v>180</v>
      </c>
      <c r="BD49" s="289" t="s">
        <v>180</v>
      </c>
      <c r="BE49" s="289" t="s">
        <v>180</v>
      </c>
      <c r="BF49" s="289" t="s">
        <v>180</v>
      </c>
      <c r="BG49" s="281" t="s">
        <v>7</v>
      </c>
      <c r="BI49" s="181"/>
      <c r="BJ49" s="181"/>
      <c r="BK49" s="327"/>
      <c r="BL49" s="327"/>
      <c r="BM49" s="330"/>
      <c r="BN49" s="330"/>
      <c r="BO49" s="193"/>
      <c r="BP49" s="193"/>
      <c r="BQ49" s="198"/>
      <c r="BR49" s="198"/>
      <c r="BS49" s="189"/>
      <c r="BT49" s="189"/>
      <c r="BU49" s="196"/>
      <c r="BV49" s="196"/>
    </row>
    <row r="50" spans="1:74" s="175" customFormat="1" ht="25.5">
      <c r="A50" s="407" t="s">
        <v>0</v>
      </c>
      <c r="B50" s="407" t="s">
        <v>1</v>
      </c>
      <c r="C50" s="407" t="s">
        <v>2</v>
      </c>
      <c r="D50" s="407" t="s">
        <v>168</v>
      </c>
      <c r="E50" s="407" t="s">
        <v>4</v>
      </c>
      <c r="F50" s="407" t="s">
        <v>5</v>
      </c>
      <c r="G50" s="407" t="s">
        <v>6</v>
      </c>
      <c r="H50" s="407" t="s">
        <v>7</v>
      </c>
      <c r="I50" s="407" t="s">
        <v>1</v>
      </c>
      <c r="J50" s="407" t="s">
        <v>8</v>
      </c>
      <c r="K50" s="395"/>
      <c r="L50" s="395"/>
      <c r="M50" s="395"/>
      <c r="N50" s="395"/>
      <c r="O50" s="416"/>
      <c r="P50" s="395"/>
      <c r="Q50" s="395"/>
      <c r="R50" s="396"/>
      <c r="S50" s="397"/>
      <c r="T50" s="394"/>
      <c r="U50" s="398"/>
      <c r="V50" s="398"/>
      <c r="W50" s="399"/>
      <c r="X50" s="394"/>
      <c r="Y50" s="400"/>
      <c r="Z50" s="394"/>
      <c r="AA50" s="401"/>
      <c r="AB50" s="394"/>
      <c r="AC50" s="402"/>
      <c r="AD50" s="394"/>
      <c r="AE50" s="403"/>
      <c r="AF50" s="394"/>
      <c r="AG50" s="404"/>
      <c r="AH50" s="394"/>
      <c r="AI50" s="405"/>
      <c r="AJ50" s="405"/>
      <c r="AK50" s="405"/>
      <c r="AL50" s="405"/>
      <c r="AM50" s="405"/>
      <c r="AN50" s="405"/>
      <c r="AO50" s="405"/>
      <c r="AP50" s="405"/>
      <c r="AQ50" s="405"/>
      <c r="AR50" s="405"/>
      <c r="AS50" s="405"/>
      <c r="AT50" s="405"/>
      <c r="AU50" s="405"/>
      <c r="AV50" s="405"/>
      <c r="AW50" s="405"/>
      <c r="AX50" s="405"/>
      <c r="AY50" s="405"/>
      <c r="AZ50" s="405"/>
      <c r="BA50" s="405"/>
      <c r="BB50" s="405"/>
      <c r="BC50" s="405"/>
      <c r="BD50" s="405"/>
      <c r="BE50" s="405"/>
      <c r="BF50" s="405"/>
      <c r="BG50" s="406"/>
      <c r="BI50" s="181"/>
      <c r="BJ50" s="181"/>
      <c r="BK50" s="327"/>
      <c r="BL50" s="327"/>
      <c r="BM50" s="330"/>
      <c r="BN50" s="330"/>
      <c r="BO50" s="193"/>
      <c r="BP50" s="193"/>
      <c r="BQ50" s="198"/>
      <c r="BR50" s="198"/>
      <c r="BS50" s="189"/>
      <c r="BT50" s="189"/>
      <c r="BU50" s="196"/>
      <c r="BV50" s="196"/>
    </row>
    <row r="51" spans="1:74" s="175" customFormat="1" ht="12.75">
      <c r="A51" s="407"/>
      <c r="B51" s="407"/>
      <c r="C51" s="407"/>
      <c r="D51" s="407"/>
      <c r="E51" s="407"/>
      <c r="F51" s="407"/>
      <c r="G51" s="407"/>
      <c r="H51" s="407"/>
      <c r="I51" s="407"/>
      <c r="J51" s="407"/>
      <c r="K51" s="395"/>
      <c r="L51" s="395"/>
      <c r="M51" s="395"/>
      <c r="N51" s="395"/>
      <c r="O51" s="416"/>
      <c r="P51" s="395"/>
      <c r="Q51" s="395"/>
      <c r="R51" s="396"/>
      <c r="S51" s="397"/>
      <c r="T51" s="394"/>
      <c r="U51" s="398"/>
      <c r="V51" s="398"/>
      <c r="W51" s="399"/>
      <c r="X51" s="394"/>
      <c r="Y51" s="400"/>
      <c r="Z51" s="394"/>
      <c r="AA51" s="401"/>
      <c r="AB51" s="394"/>
      <c r="AC51" s="402"/>
      <c r="AD51" s="394"/>
      <c r="AE51" s="403"/>
      <c r="AF51" s="394"/>
      <c r="AG51" s="404"/>
      <c r="AH51" s="394"/>
      <c r="AI51" s="405"/>
      <c r="AJ51" s="405"/>
      <c r="AK51" s="405"/>
      <c r="AL51" s="405"/>
      <c r="AM51" s="405"/>
      <c r="AN51" s="405"/>
      <c r="AO51" s="405"/>
      <c r="AP51" s="405"/>
      <c r="AQ51" s="405"/>
      <c r="AR51" s="405"/>
      <c r="AS51" s="405"/>
      <c r="AT51" s="405"/>
      <c r="AU51" s="405"/>
      <c r="AV51" s="405"/>
      <c r="AW51" s="405"/>
      <c r="AX51" s="405"/>
      <c r="AY51" s="405"/>
      <c r="AZ51" s="405"/>
      <c r="BA51" s="405"/>
      <c r="BB51" s="405"/>
      <c r="BC51" s="405"/>
      <c r="BD51" s="405"/>
      <c r="BE51" s="405"/>
      <c r="BF51" s="405">
        <f aca="true" t="shared" si="2" ref="BF51:BF114">SUM(AI51:BE51)</f>
        <v>0</v>
      </c>
      <c r="BG51" s="7">
        <f aca="true" t="shared" si="3" ref="BG51:BG92">O51*BF51</f>
        <v>0</v>
      </c>
      <c r="BI51" s="181"/>
      <c r="BJ51" s="181"/>
      <c r="BK51" s="327"/>
      <c r="BL51" s="327"/>
      <c r="BM51" s="330"/>
      <c r="BN51" s="330"/>
      <c r="BO51" s="193"/>
      <c r="BP51" s="193"/>
      <c r="BQ51" s="198"/>
      <c r="BR51" s="198"/>
      <c r="BS51" s="189"/>
      <c r="BT51" s="189"/>
      <c r="BU51" s="196"/>
      <c r="BV51" s="196"/>
    </row>
    <row r="52" spans="1:59" s="409" customFormat="1" ht="25.5">
      <c r="A52" s="409">
        <v>2206817700</v>
      </c>
      <c r="B52" s="409">
        <v>1</v>
      </c>
      <c r="C52" s="410">
        <v>39931</v>
      </c>
      <c r="D52" s="411">
        <v>0.3407060185185185</v>
      </c>
      <c r="E52" s="412">
        <v>42291</v>
      </c>
      <c r="F52" s="412">
        <v>13466</v>
      </c>
      <c r="G52" s="413">
        <v>0.38055555555555554</v>
      </c>
      <c r="H52" s="409" t="s">
        <v>13</v>
      </c>
      <c r="I52" s="409" t="s">
        <v>1</v>
      </c>
      <c r="J52" s="409" t="s">
        <v>157</v>
      </c>
      <c r="K52" s="399"/>
      <c r="L52" s="399"/>
      <c r="M52" s="399"/>
      <c r="N52" s="399"/>
      <c r="O52" s="417">
        <v>2.7</v>
      </c>
      <c r="P52" s="399"/>
      <c r="Q52" s="399"/>
      <c r="R52" s="415"/>
      <c r="S52" s="415"/>
      <c r="T52" s="414"/>
      <c r="U52" s="414"/>
      <c r="V52" s="414"/>
      <c r="W52" s="217">
        <v>1</v>
      </c>
      <c r="X52" s="217">
        <f>O52*W52</f>
        <v>2.7</v>
      </c>
      <c r="Y52" s="399"/>
      <c r="Z52" s="414"/>
      <c r="AA52" s="399"/>
      <c r="AB52" s="414"/>
      <c r="AC52" s="399"/>
      <c r="AD52" s="414"/>
      <c r="AE52" s="399"/>
      <c r="AF52" s="414"/>
      <c r="AG52" s="399"/>
      <c r="AH52" s="414"/>
      <c r="AI52" s="399"/>
      <c r="AJ52" s="399"/>
      <c r="AK52" s="399"/>
      <c r="AL52" s="399"/>
      <c r="AM52" s="399"/>
      <c r="AN52" s="399"/>
      <c r="AO52" s="399"/>
      <c r="AP52" s="399"/>
      <c r="AQ52" s="399"/>
      <c r="AR52" s="399"/>
      <c r="AS52" s="399"/>
      <c r="AT52" s="399"/>
      <c r="AU52" s="399"/>
      <c r="AV52" s="399"/>
      <c r="AW52" s="399"/>
      <c r="AX52" s="399"/>
      <c r="AY52" s="399"/>
      <c r="AZ52" s="399"/>
      <c r="BA52" s="399"/>
      <c r="BB52" s="399"/>
      <c r="BC52" s="399"/>
      <c r="BD52" s="399"/>
      <c r="BE52" s="399"/>
      <c r="BF52" s="405">
        <f t="shared" si="2"/>
        <v>0</v>
      </c>
      <c r="BG52" s="7">
        <f t="shared" si="3"/>
        <v>0</v>
      </c>
    </row>
    <row r="53" spans="1:59" s="409" customFormat="1" ht="25.5">
      <c r="A53" s="409">
        <v>2206816510</v>
      </c>
      <c r="B53" s="409">
        <v>1</v>
      </c>
      <c r="C53" s="410">
        <v>39931</v>
      </c>
      <c r="D53" s="411">
        <v>0.2579166666666667</v>
      </c>
      <c r="E53" s="412">
        <v>42272</v>
      </c>
      <c r="F53" s="413">
        <v>0.545138888888889</v>
      </c>
      <c r="G53" s="413">
        <v>0.38125</v>
      </c>
      <c r="H53" s="409" t="s">
        <v>22</v>
      </c>
      <c r="I53" s="409" t="s">
        <v>1</v>
      </c>
      <c r="J53" s="409" t="s">
        <v>157</v>
      </c>
      <c r="K53" s="399"/>
      <c r="L53" s="399"/>
      <c r="M53" s="399"/>
      <c r="N53" s="399"/>
      <c r="O53" s="417">
        <v>2.5</v>
      </c>
      <c r="P53" s="399"/>
      <c r="Q53" s="399"/>
      <c r="R53" s="415"/>
      <c r="S53" s="415"/>
      <c r="T53" s="414"/>
      <c r="U53" s="414"/>
      <c r="V53" s="414"/>
      <c r="W53" s="217">
        <v>1</v>
      </c>
      <c r="X53" s="217">
        <f>O53*W53</f>
        <v>2.5</v>
      </c>
      <c r="Y53" s="399"/>
      <c r="Z53" s="414"/>
      <c r="AA53" s="399"/>
      <c r="AB53" s="414"/>
      <c r="AC53" s="399"/>
      <c r="AD53" s="414"/>
      <c r="AE53" s="399"/>
      <c r="AF53" s="414"/>
      <c r="AG53" s="399"/>
      <c r="AH53" s="414"/>
      <c r="AI53" s="399"/>
      <c r="AJ53" s="399"/>
      <c r="AK53" s="399"/>
      <c r="AL53" s="399"/>
      <c r="AM53" s="399"/>
      <c r="AN53" s="399"/>
      <c r="AO53" s="399"/>
      <c r="AP53" s="399"/>
      <c r="AQ53" s="399"/>
      <c r="AR53" s="399"/>
      <c r="AS53" s="399"/>
      <c r="AT53" s="399"/>
      <c r="AU53" s="399"/>
      <c r="AV53" s="399"/>
      <c r="AW53" s="399"/>
      <c r="AX53" s="399"/>
      <c r="AY53" s="399"/>
      <c r="AZ53" s="399"/>
      <c r="BA53" s="399"/>
      <c r="BB53" s="399"/>
      <c r="BC53" s="399"/>
      <c r="BD53" s="399"/>
      <c r="BE53" s="399"/>
      <c r="BF53" s="405">
        <f t="shared" si="2"/>
        <v>0</v>
      </c>
      <c r="BG53" s="7">
        <f t="shared" si="3"/>
        <v>0</v>
      </c>
    </row>
    <row r="54" spans="1:59" s="419" customFormat="1" ht="25.5">
      <c r="A54" s="419">
        <v>2206810890</v>
      </c>
      <c r="B54" s="419">
        <v>1</v>
      </c>
      <c r="C54" s="420">
        <v>39930</v>
      </c>
      <c r="D54" s="421">
        <v>0.867650462962963</v>
      </c>
      <c r="E54" s="422">
        <v>42306</v>
      </c>
      <c r="F54" s="422">
        <v>13615</v>
      </c>
      <c r="G54" s="419">
        <v>10</v>
      </c>
      <c r="H54" s="419" t="s">
        <v>40</v>
      </c>
      <c r="I54" s="419" t="s">
        <v>1</v>
      </c>
      <c r="J54" s="419" t="s">
        <v>10</v>
      </c>
      <c r="K54" s="403"/>
      <c r="L54" s="403"/>
      <c r="M54" s="403"/>
      <c r="N54" s="403"/>
      <c r="O54" s="423">
        <v>2.3</v>
      </c>
      <c r="P54" s="403"/>
      <c r="Q54" s="403"/>
      <c r="R54" s="424"/>
      <c r="S54" s="424"/>
      <c r="T54" s="425"/>
      <c r="U54" s="425"/>
      <c r="V54" s="425"/>
      <c r="W54" s="403"/>
      <c r="X54" s="425"/>
      <c r="Y54" s="403"/>
      <c r="Z54" s="425"/>
      <c r="AA54" s="403"/>
      <c r="AB54" s="425"/>
      <c r="AC54" s="403"/>
      <c r="AD54" s="425"/>
      <c r="AE54" s="220">
        <v>1</v>
      </c>
      <c r="AF54" s="220">
        <f>O54*AE54</f>
        <v>2.3</v>
      </c>
      <c r="AG54" s="403"/>
      <c r="AH54" s="425"/>
      <c r="AI54" s="403"/>
      <c r="AJ54" s="403"/>
      <c r="AK54" s="403"/>
      <c r="AL54" s="403"/>
      <c r="AM54" s="403"/>
      <c r="AN54" s="403"/>
      <c r="AO54" s="403"/>
      <c r="AP54" s="403"/>
      <c r="AQ54" s="403"/>
      <c r="AR54" s="403"/>
      <c r="AS54" s="403"/>
      <c r="AT54" s="403"/>
      <c r="AU54" s="403"/>
      <c r="AV54" s="403"/>
      <c r="AW54" s="403"/>
      <c r="AX54" s="403"/>
      <c r="AY54" s="403"/>
      <c r="AZ54" s="403"/>
      <c r="BA54" s="403"/>
      <c r="BB54" s="403"/>
      <c r="BC54" s="403"/>
      <c r="BD54" s="403"/>
      <c r="BE54" s="403"/>
      <c r="BF54" s="405">
        <f t="shared" si="2"/>
        <v>0</v>
      </c>
      <c r="BG54" s="7">
        <f t="shared" si="3"/>
        <v>0</v>
      </c>
    </row>
    <row r="55" spans="1:59" s="437" customFormat="1" ht="25.5">
      <c r="A55" s="437">
        <v>2206809920</v>
      </c>
      <c r="B55" s="437">
        <v>1</v>
      </c>
      <c r="C55" s="438">
        <v>39930</v>
      </c>
      <c r="D55" s="439">
        <v>0.8005439814814815</v>
      </c>
      <c r="E55" s="440">
        <v>42511</v>
      </c>
      <c r="F55" s="440">
        <v>13319</v>
      </c>
      <c r="G55" s="437">
        <v>10</v>
      </c>
      <c r="H55" s="437" t="s">
        <v>25</v>
      </c>
      <c r="I55" s="437" t="s">
        <v>1</v>
      </c>
      <c r="J55" s="437" t="s">
        <v>153</v>
      </c>
      <c r="K55" s="401"/>
      <c r="L55" s="401"/>
      <c r="M55" s="401"/>
      <c r="N55" s="401"/>
      <c r="O55" s="441">
        <v>2.6</v>
      </c>
      <c r="P55" s="401"/>
      <c r="Q55" s="401"/>
      <c r="R55" s="442"/>
      <c r="S55" s="442"/>
      <c r="T55" s="443"/>
      <c r="U55" s="443"/>
      <c r="V55" s="443"/>
      <c r="W55" s="401"/>
      <c r="X55" s="443"/>
      <c r="Y55" s="401"/>
      <c r="Z55" s="443"/>
      <c r="AA55" s="219">
        <v>1</v>
      </c>
      <c r="AB55" s="219">
        <f>O55*AA55</f>
        <v>2.6</v>
      </c>
      <c r="AC55" s="401"/>
      <c r="AD55" s="443"/>
      <c r="AE55" s="401"/>
      <c r="AF55" s="443"/>
      <c r="AG55" s="401"/>
      <c r="AH55" s="443"/>
      <c r="AI55" s="401"/>
      <c r="AJ55" s="401"/>
      <c r="AK55" s="401"/>
      <c r="AL55" s="401"/>
      <c r="AM55" s="401"/>
      <c r="AN55" s="401"/>
      <c r="AO55" s="401"/>
      <c r="AP55" s="401"/>
      <c r="AQ55" s="401"/>
      <c r="AR55" s="401"/>
      <c r="AS55" s="401"/>
      <c r="AT55" s="401"/>
      <c r="AU55" s="401"/>
      <c r="AV55" s="401"/>
      <c r="AW55" s="401"/>
      <c r="AX55" s="401"/>
      <c r="AY55" s="401"/>
      <c r="AZ55" s="401"/>
      <c r="BA55" s="401"/>
      <c r="BB55" s="401"/>
      <c r="BC55" s="401"/>
      <c r="BD55" s="401"/>
      <c r="BE55" s="401"/>
      <c r="BF55" s="405">
        <f t="shared" si="2"/>
        <v>0</v>
      </c>
      <c r="BG55" s="7">
        <f t="shared" si="3"/>
        <v>0</v>
      </c>
    </row>
    <row r="56" spans="1:74" s="175" customFormat="1" ht="25.5">
      <c r="A56" s="175">
        <v>2206808700</v>
      </c>
      <c r="B56" s="175">
        <v>1</v>
      </c>
      <c r="C56" s="176">
        <v>39930</v>
      </c>
      <c r="D56" s="177">
        <v>0.716087962962963</v>
      </c>
      <c r="E56" s="178">
        <v>41967</v>
      </c>
      <c r="F56" s="179">
        <v>0.5958333333333333</v>
      </c>
      <c r="G56" s="179">
        <v>0.3354166666666667</v>
      </c>
      <c r="H56" s="175" t="s">
        <v>27</v>
      </c>
      <c r="I56" s="175" t="s">
        <v>1</v>
      </c>
      <c r="J56" s="175" t="s">
        <v>191</v>
      </c>
      <c r="K56" s="395"/>
      <c r="L56" s="395"/>
      <c r="M56" s="395"/>
      <c r="N56" s="395"/>
      <c r="O56" s="416">
        <v>3</v>
      </c>
      <c r="P56" s="395"/>
      <c r="Q56" s="395"/>
      <c r="R56" s="396"/>
      <c r="S56" s="397"/>
      <c r="T56" s="394"/>
      <c r="U56" s="398"/>
      <c r="V56" s="398"/>
      <c r="W56" s="399"/>
      <c r="X56" s="394"/>
      <c r="Y56" s="400"/>
      <c r="Z56" s="394"/>
      <c r="AA56" s="401"/>
      <c r="AB56" s="394"/>
      <c r="AC56" s="402"/>
      <c r="AD56" s="394"/>
      <c r="AE56" s="403"/>
      <c r="AF56" s="394"/>
      <c r="AG56" s="404"/>
      <c r="AH56" s="394"/>
      <c r="AI56" s="405"/>
      <c r="AJ56" s="405">
        <v>1</v>
      </c>
      <c r="AK56" s="405"/>
      <c r="AL56" s="405"/>
      <c r="AM56" s="405"/>
      <c r="AN56" s="405"/>
      <c r="AO56" s="405"/>
      <c r="AP56" s="405"/>
      <c r="AQ56" s="405"/>
      <c r="AR56" s="405"/>
      <c r="AS56" s="405"/>
      <c r="AT56" s="405"/>
      <c r="AU56" s="405"/>
      <c r="AV56" s="405"/>
      <c r="AW56" s="405"/>
      <c r="AX56" s="405"/>
      <c r="AY56" s="405"/>
      <c r="AZ56" s="405"/>
      <c r="BA56" s="405"/>
      <c r="BB56" s="405"/>
      <c r="BC56" s="405"/>
      <c r="BD56" s="405"/>
      <c r="BE56" s="405"/>
      <c r="BF56" s="405">
        <f t="shared" si="2"/>
        <v>1</v>
      </c>
      <c r="BG56" s="7">
        <f t="shared" si="3"/>
        <v>3</v>
      </c>
      <c r="BI56" s="181"/>
      <c r="BJ56" s="181"/>
      <c r="BK56" s="327"/>
      <c r="BL56" s="327"/>
      <c r="BM56" s="330"/>
      <c r="BN56" s="330"/>
      <c r="BO56" s="193"/>
      <c r="BP56" s="193"/>
      <c r="BQ56" s="198"/>
      <c r="BR56" s="198"/>
      <c r="BS56" s="189"/>
      <c r="BT56" s="189"/>
      <c r="BU56" s="196"/>
      <c r="BV56" s="196"/>
    </row>
    <row r="57" spans="1:59" s="409" customFormat="1" ht="25.5">
      <c r="A57" s="409">
        <v>2206808020</v>
      </c>
      <c r="B57" s="409">
        <v>1</v>
      </c>
      <c r="C57" s="410">
        <v>39930</v>
      </c>
      <c r="D57" s="411">
        <v>0.668148148148148</v>
      </c>
      <c r="E57" s="412">
        <v>42301</v>
      </c>
      <c r="F57" s="412">
        <v>13558</v>
      </c>
      <c r="G57" s="413">
        <v>0.3763888888888889</v>
      </c>
      <c r="H57" s="409" t="s">
        <v>25</v>
      </c>
      <c r="I57" s="409" t="s">
        <v>1</v>
      </c>
      <c r="J57" s="409" t="s">
        <v>157</v>
      </c>
      <c r="K57" s="399"/>
      <c r="L57" s="399"/>
      <c r="M57" s="399"/>
      <c r="N57" s="399"/>
      <c r="O57" s="417">
        <v>2.6</v>
      </c>
      <c r="P57" s="399"/>
      <c r="Q57" s="399"/>
      <c r="R57" s="415"/>
      <c r="S57" s="415"/>
      <c r="T57" s="414"/>
      <c r="U57" s="414"/>
      <c r="V57" s="414"/>
      <c r="W57" s="217">
        <v>1</v>
      </c>
      <c r="X57" s="217">
        <f>O57*W57</f>
        <v>2.6</v>
      </c>
      <c r="Y57" s="399"/>
      <c r="Z57" s="414"/>
      <c r="AA57" s="399"/>
      <c r="AB57" s="414"/>
      <c r="AC57" s="399"/>
      <c r="AD57" s="414"/>
      <c r="AE57" s="399"/>
      <c r="AF57" s="414"/>
      <c r="AG57" s="399"/>
      <c r="AH57" s="414"/>
      <c r="AI57" s="399"/>
      <c r="AJ57" s="399"/>
      <c r="AK57" s="399"/>
      <c r="AL57" s="399"/>
      <c r="AM57" s="399"/>
      <c r="AN57" s="399"/>
      <c r="AO57" s="399"/>
      <c r="AP57" s="399"/>
      <c r="AQ57" s="399"/>
      <c r="AR57" s="399"/>
      <c r="AS57" s="399"/>
      <c r="AT57" s="399"/>
      <c r="AU57" s="399"/>
      <c r="AV57" s="399"/>
      <c r="AW57" s="399"/>
      <c r="AX57" s="399"/>
      <c r="AY57" s="399"/>
      <c r="AZ57" s="399"/>
      <c r="BA57" s="399"/>
      <c r="BB57" s="399"/>
      <c r="BC57" s="399"/>
      <c r="BD57" s="399"/>
      <c r="BE57" s="399"/>
      <c r="BF57" s="405">
        <f t="shared" si="2"/>
        <v>0</v>
      </c>
      <c r="BG57" s="7">
        <f t="shared" si="3"/>
        <v>0</v>
      </c>
    </row>
    <row r="58" spans="1:59" s="461" customFormat="1" ht="25.5">
      <c r="A58" s="461">
        <v>2206807130</v>
      </c>
      <c r="B58" s="461">
        <v>1</v>
      </c>
      <c r="C58" s="462">
        <v>39930</v>
      </c>
      <c r="D58" s="463">
        <v>0.608125</v>
      </c>
      <c r="E58" s="464">
        <v>42227</v>
      </c>
      <c r="F58" s="465">
        <v>0.5756944444444444</v>
      </c>
      <c r="G58" s="465">
        <v>0.3770833333333334</v>
      </c>
      <c r="H58" s="461" t="s">
        <v>22</v>
      </c>
      <c r="I58" s="461" t="s">
        <v>1</v>
      </c>
      <c r="J58" s="461" t="s">
        <v>169</v>
      </c>
      <c r="K58" s="466"/>
      <c r="L58" s="466"/>
      <c r="M58" s="466"/>
      <c r="N58" s="466"/>
      <c r="O58" s="467">
        <v>2.5</v>
      </c>
      <c r="P58" s="466"/>
      <c r="Q58" s="466"/>
      <c r="R58" s="468"/>
      <c r="S58" s="468"/>
      <c r="T58" s="469"/>
      <c r="U58" s="469"/>
      <c r="V58" s="469"/>
      <c r="W58" s="466"/>
      <c r="X58" s="469"/>
      <c r="Y58" s="466"/>
      <c r="Z58" s="469"/>
      <c r="AA58" s="466"/>
      <c r="AB58" s="469"/>
      <c r="AC58" s="470">
        <v>1</v>
      </c>
      <c r="AD58" s="470">
        <f>O58*AC58</f>
        <v>2.5</v>
      </c>
      <c r="AE58" s="466"/>
      <c r="AF58" s="469"/>
      <c r="AG58" s="466"/>
      <c r="AH58" s="469"/>
      <c r="AI58" s="466"/>
      <c r="AJ58" s="466"/>
      <c r="AK58" s="466"/>
      <c r="AL58" s="466"/>
      <c r="AM58" s="466"/>
      <c r="AN58" s="466"/>
      <c r="AO58" s="466"/>
      <c r="AP58" s="466"/>
      <c r="AQ58" s="466"/>
      <c r="AR58" s="466"/>
      <c r="AS58" s="466"/>
      <c r="AT58" s="466"/>
      <c r="AU58" s="466"/>
      <c r="AV58" s="466"/>
      <c r="AW58" s="466"/>
      <c r="AX58" s="466"/>
      <c r="AY58" s="466"/>
      <c r="AZ58" s="466"/>
      <c r="BA58" s="466"/>
      <c r="BB58" s="466"/>
      <c r="BC58" s="466"/>
      <c r="BD58" s="466"/>
      <c r="BE58" s="466"/>
      <c r="BF58" s="405">
        <f t="shared" si="2"/>
        <v>0</v>
      </c>
      <c r="BG58" s="7">
        <f t="shared" si="3"/>
        <v>0</v>
      </c>
    </row>
    <row r="59" spans="1:59" s="409" customFormat="1" ht="25.5">
      <c r="A59" s="409">
        <v>2206805760</v>
      </c>
      <c r="B59" s="409">
        <v>1</v>
      </c>
      <c r="C59" s="410">
        <v>39930</v>
      </c>
      <c r="D59" s="411">
        <v>0.5115972222222221</v>
      </c>
      <c r="E59" s="412">
        <v>42277</v>
      </c>
      <c r="F59" s="412">
        <v>13499</v>
      </c>
      <c r="G59" s="413">
        <v>0.38125</v>
      </c>
      <c r="H59" s="409" t="s">
        <v>25</v>
      </c>
      <c r="I59" s="409" t="s">
        <v>1</v>
      </c>
      <c r="J59" s="409" t="s">
        <v>157</v>
      </c>
      <c r="K59" s="399"/>
      <c r="L59" s="399"/>
      <c r="M59" s="399"/>
      <c r="N59" s="399"/>
      <c r="O59" s="417">
        <v>2.6</v>
      </c>
      <c r="P59" s="399"/>
      <c r="Q59" s="399"/>
      <c r="R59" s="415"/>
      <c r="S59" s="415"/>
      <c r="T59" s="414"/>
      <c r="U59" s="414"/>
      <c r="V59" s="414"/>
      <c r="W59" s="217">
        <v>1</v>
      </c>
      <c r="X59" s="217">
        <f>O59*W59</f>
        <v>2.6</v>
      </c>
      <c r="Y59" s="399"/>
      <c r="Z59" s="414"/>
      <c r="AA59" s="399"/>
      <c r="AB59" s="414"/>
      <c r="AC59" s="399"/>
      <c r="AD59" s="414"/>
      <c r="AE59" s="399"/>
      <c r="AF59" s="414"/>
      <c r="AG59" s="399"/>
      <c r="AH59" s="414"/>
      <c r="AI59" s="399"/>
      <c r="AJ59" s="399"/>
      <c r="AK59" s="399"/>
      <c r="AL59" s="399"/>
      <c r="AM59" s="399"/>
      <c r="AN59" s="399"/>
      <c r="AO59" s="399"/>
      <c r="AP59" s="399"/>
      <c r="AQ59" s="399"/>
      <c r="AR59" s="399"/>
      <c r="AS59" s="399"/>
      <c r="AT59" s="399"/>
      <c r="AU59" s="399"/>
      <c r="AV59" s="399"/>
      <c r="AW59" s="399"/>
      <c r="AX59" s="399"/>
      <c r="AY59" s="399"/>
      <c r="AZ59" s="399"/>
      <c r="BA59" s="399"/>
      <c r="BB59" s="399"/>
      <c r="BC59" s="399"/>
      <c r="BD59" s="399"/>
      <c r="BE59" s="399"/>
      <c r="BF59" s="405">
        <f t="shared" si="2"/>
        <v>0</v>
      </c>
      <c r="BG59" s="7">
        <f t="shared" si="3"/>
        <v>0</v>
      </c>
    </row>
    <row r="60" spans="1:59" s="428" customFormat="1" ht="12.75">
      <c r="A60" s="428">
        <v>2206805140</v>
      </c>
      <c r="B60" s="428">
        <v>1</v>
      </c>
      <c r="C60" s="429">
        <v>39930</v>
      </c>
      <c r="D60" s="430">
        <v>0.46854166666666663</v>
      </c>
      <c r="E60" s="431">
        <v>42426</v>
      </c>
      <c r="F60" s="431">
        <v>13355</v>
      </c>
      <c r="G60" s="432">
        <v>0.2923611111111111</v>
      </c>
      <c r="H60" s="428" t="s">
        <v>55</v>
      </c>
      <c r="I60" s="428" t="s">
        <v>1</v>
      </c>
      <c r="J60" s="428" t="s">
        <v>12</v>
      </c>
      <c r="K60" s="400"/>
      <c r="L60" s="400"/>
      <c r="M60" s="400"/>
      <c r="N60" s="400"/>
      <c r="O60" s="433">
        <v>2.9</v>
      </c>
      <c r="P60" s="400"/>
      <c r="Q60" s="400"/>
      <c r="R60" s="434"/>
      <c r="S60" s="434"/>
      <c r="T60" s="435"/>
      <c r="U60" s="435"/>
      <c r="V60" s="435"/>
      <c r="W60" s="400"/>
      <c r="X60" s="435"/>
      <c r="Y60" s="218">
        <v>1</v>
      </c>
      <c r="Z60" s="218">
        <f>O60*Y60</f>
        <v>2.9</v>
      </c>
      <c r="AA60" s="400"/>
      <c r="AB60" s="435"/>
      <c r="AC60" s="400"/>
      <c r="AD60" s="435"/>
      <c r="AE60" s="400"/>
      <c r="AF60" s="435"/>
      <c r="AG60" s="400"/>
      <c r="AH60" s="435"/>
      <c r="AI60" s="400"/>
      <c r="AJ60" s="400"/>
      <c r="AK60" s="400"/>
      <c r="AL60" s="400"/>
      <c r="AM60" s="400"/>
      <c r="AN60" s="400"/>
      <c r="AO60" s="400"/>
      <c r="AP60" s="400"/>
      <c r="AQ60" s="400"/>
      <c r="AR60" s="400"/>
      <c r="AS60" s="400"/>
      <c r="AT60" s="400"/>
      <c r="AU60" s="400"/>
      <c r="AV60" s="400"/>
      <c r="AW60" s="400"/>
      <c r="AX60" s="400"/>
      <c r="AY60" s="400"/>
      <c r="AZ60" s="400"/>
      <c r="BA60" s="400"/>
      <c r="BB60" s="400"/>
      <c r="BC60" s="400"/>
      <c r="BD60" s="400"/>
      <c r="BE60" s="400"/>
      <c r="BF60" s="405">
        <f t="shared" si="2"/>
        <v>0</v>
      </c>
      <c r="BG60" s="7">
        <f t="shared" si="3"/>
        <v>0</v>
      </c>
    </row>
    <row r="61" spans="1:74" s="175" customFormat="1" ht="25.5">
      <c r="A61" s="175">
        <v>2206804220</v>
      </c>
      <c r="B61" s="175">
        <v>1</v>
      </c>
      <c r="C61" s="176">
        <v>39930</v>
      </c>
      <c r="D61" s="177">
        <v>0.4043402777777778</v>
      </c>
      <c r="E61" s="178">
        <v>38058</v>
      </c>
      <c r="F61" s="178">
        <v>15069</v>
      </c>
      <c r="G61" s="175">
        <v>1</v>
      </c>
      <c r="H61" s="175" t="s">
        <v>27</v>
      </c>
      <c r="I61" s="175" t="s">
        <v>1</v>
      </c>
      <c r="J61" s="175" t="s">
        <v>192</v>
      </c>
      <c r="K61" s="395"/>
      <c r="L61" s="395"/>
      <c r="M61" s="395"/>
      <c r="N61" s="395"/>
      <c r="O61" s="416">
        <v>3</v>
      </c>
      <c r="P61" s="395"/>
      <c r="Q61" s="395"/>
      <c r="R61" s="396"/>
      <c r="S61" s="397"/>
      <c r="T61" s="394"/>
      <c r="U61" s="398"/>
      <c r="V61" s="398"/>
      <c r="W61" s="399"/>
      <c r="X61" s="394"/>
      <c r="Y61" s="400"/>
      <c r="Z61" s="394"/>
      <c r="AA61" s="401"/>
      <c r="AB61" s="394"/>
      <c r="AC61" s="402"/>
      <c r="AD61" s="394"/>
      <c r="AE61" s="403"/>
      <c r="AF61" s="394"/>
      <c r="AG61" s="404"/>
      <c r="AH61" s="394"/>
      <c r="AI61" s="405"/>
      <c r="AJ61" s="405"/>
      <c r="AK61" s="405">
        <v>1</v>
      </c>
      <c r="AL61" s="405"/>
      <c r="AM61" s="405"/>
      <c r="AN61" s="405"/>
      <c r="AO61" s="405"/>
      <c r="AP61" s="405"/>
      <c r="AQ61" s="405"/>
      <c r="AR61" s="405"/>
      <c r="AS61" s="405"/>
      <c r="AT61" s="405"/>
      <c r="AU61" s="405"/>
      <c r="AV61" s="405"/>
      <c r="AW61" s="405"/>
      <c r="AX61" s="405"/>
      <c r="AY61" s="405"/>
      <c r="AZ61" s="405"/>
      <c r="BA61" s="405"/>
      <c r="BB61" s="405"/>
      <c r="BC61" s="405"/>
      <c r="BD61" s="405"/>
      <c r="BE61" s="405"/>
      <c r="BF61" s="405">
        <f t="shared" si="2"/>
        <v>1</v>
      </c>
      <c r="BG61" s="7">
        <f t="shared" si="3"/>
        <v>3</v>
      </c>
      <c r="BI61" s="181"/>
      <c r="BJ61" s="181"/>
      <c r="BK61" s="327"/>
      <c r="BL61" s="327"/>
      <c r="BM61" s="330"/>
      <c r="BN61" s="330"/>
      <c r="BO61" s="193"/>
      <c r="BP61" s="193"/>
      <c r="BQ61" s="198"/>
      <c r="BR61" s="198"/>
      <c r="BS61" s="189"/>
      <c r="BT61" s="189"/>
      <c r="BU61" s="196"/>
      <c r="BV61" s="196"/>
    </row>
    <row r="62" spans="1:59" s="461" customFormat="1" ht="25.5">
      <c r="A62" s="461">
        <v>2206801720</v>
      </c>
      <c r="B62" s="461">
        <v>1</v>
      </c>
      <c r="C62" s="462">
        <v>39930</v>
      </c>
      <c r="D62" s="463">
        <v>0.2312037037037037</v>
      </c>
      <c r="E62" s="464">
        <v>42254</v>
      </c>
      <c r="F62" s="464">
        <v>13476</v>
      </c>
      <c r="G62" s="465">
        <v>0.3347222222222222</v>
      </c>
      <c r="H62" s="461" t="s">
        <v>25</v>
      </c>
      <c r="I62" s="461" t="s">
        <v>1</v>
      </c>
      <c r="J62" s="461" t="s">
        <v>169</v>
      </c>
      <c r="K62" s="466"/>
      <c r="L62" s="466"/>
      <c r="M62" s="466"/>
      <c r="N62" s="466"/>
      <c r="O62" s="467">
        <v>2.6</v>
      </c>
      <c r="P62" s="466"/>
      <c r="Q62" s="466"/>
      <c r="R62" s="468"/>
      <c r="S62" s="468"/>
      <c r="T62" s="469"/>
      <c r="U62" s="469"/>
      <c r="V62" s="469"/>
      <c r="W62" s="466"/>
      <c r="X62" s="469"/>
      <c r="Y62" s="466"/>
      <c r="Z62" s="469"/>
      <c r="AA62" s="466"/>
      <c r="AB62" s="469"/>
      <c r="AC62" s="470">
        <v>1</v>
      </c>
      <c r="AD62" s="470">
        <f>O62*AC62</f>
        <v>2.6</v>
      </c>
      <c r="AE62" s="466"/>
      <c r="AF62" s="469"/>
      <c r="AG62" s="466"/>
      <c r="AH62" s="469"/>
      <c r="AI62" s="466"/>
      <c r="AJ62" s="466"/>
      <c r="AK62" s="466"/>
      <c r="AL62" s="466"/>
      <c r="AM62" s="466"/>
      <c r="AN62" s="466"/>
      <c r="AO62" s="466"/>
      <c r="AP62" s="466"/>
      <c r="AQ62" s="466"/>
      <c r="AR62" s="466"/>
      <c r="AS62" s="466"/>
      <c r="AT62" s="466"/>
      <c r="AU62" s="466"/>
      <c r="AV62" s="466"/>
      <c r="AW62" s="466"/>
      <c r="AX62" s="466"/>
      <c r="AY62" s="466"/>
      <c r="AZ62" s="466"/>
      <c r="BA62" s="466"/>
      <c r="BB62" s="466"/>
      <c r="BC62" s="466"/>
      <c r="BD62" s="466"/>
      <c r="BE62" s="466"/>
      <c r="BF62" s="405">
        <f t="shared" si="2"/>
        <v>0</v>
      </c>
      <c r="BG62" s="7">
        <f t="shared" si="3"/>
        <v>0</v>
      </c>
    </row>
    <row r="63" spans="1:59" s="461" customFormat="1" ht="25.5">
      <c r="A63" s="461">
        <v>2206801030</v>
      </c>
      <c r="B63" s="461">
        <v>1</v>
      </c>
      <c r="C63" s="462">
        <v>39930</v>
      </c>
      <c r="D63" s="463">
        <v>0.1827662037037037</v>
      </c>
      <c r="E63" s="464">
        <v>42261</v>
      </c>
      <c r="F63" s="464">
        <v>13453</v>
      </c>
      <c r="G63" s="465">
        <v>0.4215277777777778</v>
      </c>
      <c r="H63" s="461" t="s">
        <v>25</v>
      </c>
      <c r="I63" s="461" t="s">
        <v>1</v>
      </c>
      <c r="J63" s="461" t="s">
        <v>169</v>
      </c>
      <c r="K63" s="466"/>
      <c r="L63" s="466"/>
      <c r="M63" s="466"/>
      <c r="N63" s="466"/>
      <c r="O63" s="467">
        <v>2.6</v>
      </c>
      <c r="P63" s="466"/>
      <c r="Q63" s="466"/>
      <c r="R63" s="468"/>
      <c r="S63" s="468"/>
      <c r="T63" s="469"/>
      <c r="U63" s="469"/>
      <c r="V63" s="469"/>
      <c r="W63" s="466"/>
      <c r="X63" s="469"/>
      <c r="Y63" s="466"/>
      <c r="Z63" s="469"/>
      <c r="AA63" s="466"/>
      <c r="AB63" s="469"/>
      <c r="AC63" s="470">
        <v>1</v>
      </c>
      <c r="AD63" s="470">
        <f>O63*AC63</f>
        <v>2.6</v>
      </c>
      <c r="AE63" s="466"/>
      <c r="AF63" s="469"/>
      <c r="AG63" s="466"/>
      <c r="AH63" s="469"/>
      <c r="AI63" s="466"/>
      <c r="AJ63" s="466"/>
      <c r="AK63" s="466"/>
      <c r="AL63" s="466"/>
      <c r="AM63" s="466"/>
      <c r="AN63" s="466"/>
      <c r="AO63" s="466"/>
      <c r="AP63" s="466"/>
      <c r="AQ63" s="466"/>
      <c r="AR63" s="466"/>
      <c r="AS63" s="466"/>
      <c r="AT63" s="466"/>
      <c r="AU63" s="466"/>
      <c r="AV63" s="466"/>
      <c r="AW63" s="466"/>
      <c r="AX63" s="466"/>
      <c r="AY63" s="466"/>
      <c r="AZ63" s="466"/>
      <c r="BA63" s="466"/>
      <c r="BB63" s="466"/>
      <c r="BC63" s="466"/>
      <c r="BD63" s="466"/>
      <c r="BE63" s="466"/>
      <c r="BF63" s="405">
        <f t="shared" si="2"/>
        <v>0</v>
      </c>
      <c r="BG63" s="7">
        <f t="shared" si="3"/>
        <v>0</v>
      </c>
    </row>
    <row r="64" spans="1:59" s="461" customFormat="1" ht="25.5">
      <c r="A64" s="461">
        <v>2206800440</v>
      </c>
      <c r="B64" s="461">
        <v>1</v>
      </c>
      <c r="C64" s="462">
        <v>39930</v>
      </c>
      <c r="D64" s="463">
        <v>0.14181712962962964</v>
      </c>
      <c r="E64" s="464">
        <v>42263</v>
      </c>
      <c r="F64" s="464">
        <v>13471</v>
      </c>
      <c r="G64" s="465">
        <v>0.42291666666666666</v>
      </c>
      <c r="H64" s="461" t="s">
        <v>25</v>
      </c>
      <c r="I64" s="461" t="s">
        <v>1</v>
      </c>
      <c r="J64" s="461" t="s">
        <v>169</v>
      </c>
      <c r="K64" s="466"/>
      <c r="L64" s="466"/>
      <c r="M64" s="466"/>
      <c r="N64" s="466"/>
      <c r="O64" s="467">
        <v>2.6</v>
      </c>
      <c r="P64" s="466"/>
      <c r="Q64" s="466"/>
      <c r="R64" s="468"/>
      <c r="S64" s="468"/>
      <c r="T64" s="469"/>
      <c r="U64" s="469"/>
      <c r="V64" s="469"/>
      <c r="W64" s="466"/>
      <c r="X64" s="469"/>
      <c r="Y64" s="466"/>
      <c r="Z64" s="469"/>
      <c r="AA64" s="466"/>
      <c r="AB64" s="469"/>
      <c r="AC64" s="470">
        <v>1</v>
      </c>
      <c r="AD64" s="470">
        <f>O64*AC64</f>
        <v>2.6</v>
      </c>
      <c r="AE64" s="466"/>
      <c r="AF64" s="469"/>
      <c r="AG64" s="466"/>
      <c r="AH64" s="469"/>
      <c r="AI64" s="466"/>
      <c r="AJ64" s="466"/>
      <c r="AK64" s="466"/>
      <c r="AL64" s="466"/>
      <c r="AM64" s="466"/>
      <c r="AN64" s="466"/>
      <c r="AO64" s="466"/>
      <c r="AP64" s="466"/>
      <c r="AQ64" s="466"/>
      <c r="AR64" s="466"/>
      <c r="AS64" s="466"/>
      <c r="AT64" s="466"/>
      <c r="AU64" s="466"/>
      <c r="AV64" s="466"/>
      <c r="AW64" s="466"/>
      <c r="AX64" s="466"/>
      <c r="AY64" s="466"/>
      <c r="AZ64" s="466"/>
      <c r="BA64" s="466"/>
      <c r="BB64" s="466"/>
      <c r="BC64" s="466"/>
      <c r="BD64" s="466"/>
      <c r="BE64" s="466"/>
      <c r="BF64" s="405">
        <f t="shared" si="2"/>
        <v>0</v>
      </c>
      <c r="BG64" s="7">
        <f t="shared" si="3"/>
        <v>0</v>
      </c>
    </row>
    <row r="65" spans="1:74" s="175" customFormat="1" ht="25.5">
      <c r="A65" s="175">
        <v>2206798380</v>
      </c>
      <c r="B65" s="175">
        <v>1</v>
      </c>
      <c r="C65" s="176">
        <v>39929</v>
      </c>
      <c r="D65" s="177">
        <v>0.9988310185185186</v>
      </c>
      <c r="E65" s="178">
        <v>42598</v>
      </c>
      <c r="F65" s="178">
        <v>13081</v>
      </c>
      <c r="G65" s="179">
        <v>0.29791666666666666</v>
      </c>
      <c r="H65" s="175" t="s">
        <v>14</v>
      </c>
      <c r="I65" s="175" t="s">
        <v>1</v>
      </c>
      <c r="J65" s="175" t="s">
        <v>134</v>
      </c>
      <c r="K65" s="395"/>
      <c r="L65" s="395"/>
      <c r="M65" s="395"/>
      <c r="N65" s="395"/>
      <c r="O65" s="416">
        <v>2.8</v>
      </c>
      <c r="P65" s="395"/>
      <c r="Q65" s="395"/>
      <c r="R65" s="396"/>
      <c r="S65" s="397"/>
      <c r="T65" s="394"/>
      <c r="U65" s="398"/>
      <c r="V65" s="398"/>
      <c r="W65" s="399"/>
      <c r="X65" s="394"/>
      <c r="Y65" s="400"/>
      <c r="Z65" s="394"/>
      <c r="AA65" s="401"/>
      <c r="AB65" s="394"/>
      <c r="AC65" s="402"/>
      <c r="AD65" s="394"/>
      <c r="AE65" s="403"/>
      <c r="AF65" s="394"/>
      <c r="AG65" s="404"/>
      <c r="AH65" s="394"/>
      <c r="AI65" s="405"/>
      <c r="AJ65" s="405"/>
      <c r="AK65" s="405"/>
      <c r="AL65" s="405">
        <v>1</v>
      </c>
      <c r="AM65" s="405"/>
      <c r="AN65" s="405"/>
      <c r="AO65" s="405"/>
      <c r="AP65" s="405"/>
      <c r="AQ65" s="405"/>
      <c r="AR65" s="405"/>
      <c r="AS65" s="405"/>
      <c r="AT65" s="405"/>
      <c r="AU65" s="405"/>
      <c r="AV65" s="405"/>
      <c r="AW65" s="405"/>
      <c r="AX65" s="405"/>
      <c r="AY65" s="405"/>
      <c r="AZ65" s="405"/>
      <c r="BA65" s="405"/>
      <c r="BB65" s="405"/>
      <c r="BC65" s="405"/>
      <c r="BD65" s="405"/>
      <c r="BE65" s="405"/>
      <c r="BF65" s="405">
        <f t="shared" si="2"/>
        <v>1</v>
      </c>
      <c r="BG65" s="7">
        <f t="shared" si="3"/>
        <v>2.8</v>
      </c>
      <c r="BI65" s="181"/>
      <c r="BJ65" s="181"/>
      <c r="BK65" s="327"/>
      <c r="BL65" s="327"/>
      <c r="BM65" s="330"/>
      <c r="BN65" s="330"/>
      <c r="BO65" s="193"/>
      <c r="BP65" s="193"/>
      <c r="BQ65" s="198"/>
      <c r="BR65" s="198"/>
      <c r="BS65" s="189"/>
      <c r="BT65" s="189"/>
      <c r="BU65" s="196"/>
      <c r="BV65" s="196"/>
    </row>
    <row r="66" spans="1:74" s="175" customFormat="1" ht="25.5">
      <c r="A66" s="175">
        <v>2206797410</v>
      </c>
      <c r="B66" s="175">
        <v>1</v>
      </c>
      <c r="C66" s="176">
        <v>39929</v>
      </c>
      <c r="D66" s="177">
        <v>0.9315625</v>
      </c>
      <c r="E66" s="178">
        <v>37315</v>
      </c>
      <c r="F66" s="178">
        <v>13991</v>
      </c>
      <c r="G66" s="179">
        <v>0.38125</v>
      </c>
      <c r="H66" s="175" t="s">
        <v>25</v>
      </c>
      <c r="I66" s="175" t="s">
        <v>1</v>
      </c>
      <c r="J66" s="175" t="s">
        <v>193</v>
      </c>
      <c r="K66" s="395"/>
      <c r="L66" s="395"/>
      <c r="M66" s="395"/>
      <c r="N66" s="395"/>
      <c r="O66" s="416">
        <v>2.6</v>
      </c>
      <c r="P66" s="395"/>
      <c r="Q66" s="395"/>
      <c r="R66" s="396"/>
      <c r="S66" s="397"/>
      <c r="T66" s="394"/>
      <c r="U66" s="398"/>
      <c r="V66" s="398"/>
      <c r="W66" s="399"/>
      <c r="X66" s="394"/>
      <c r="Y66" s="400"/>
      <c r="Z66" s="394"/>
      <c r="AA66" s="401"/>
      <c r="AB66" s="394"/>
      <c r="AC66" s="402"/>
      <c r="AD66" s="394"/>
      <c r="AE66" s="403"/>
      <c r="AF66" s="394"/>
      <c r="AG66" s="404"/>
      <c r="AH66" s="394"/>
      <c r="AI66" s="405"/>
      <c r="AJ66" s="405"/>
      <c r="AK66" s="405"/>
      <c r="AL66" s="405"/>
      <c r="AM66" s="405">
        <v>1</v>
      </c>
      <c r="AN66" s="405"/>
      <c r="AO66" s="405"/>
      <c r="AP66" s="405"/>
      <c r="AQ66" s="405"/>
      <c r="AR66" s="405"/>
      <c r="AS66" s="405"/>
      <c r="AT66" s="405"/>
      <c r="AU66" s="405"/>
      <c r="AV66" s="405"/>
      <c r="AW66" s="405"/>
      <c r="AX66" s="405"/>
      <c r="AY66" s="405"/>
      <c r="AZ66" s="405"/>
      <c r="BA66" s="405"/>
      <c r="BB66" s="405"/>
      <c r="BC66" s="405"/>
      <c r="BD66" s="405"/>
      <c r="BE66" s="405"/>
      <c r="BF66" s="405">
        <f t="shared" si="2"/>
        <v>1</v>
      </c>
      <c r="BG66" s="7">
        <f t="shared" si="3"/>
        <v>2.6</v>
      </c>
      <c r="BI66" s="181"/>
      <c r="BJ66" s="181"/>
      <c r="BK66" s="327"/>
      <c r="BL66" s="327"/>
      <c r="BM66" s="330"/>
      <c r="BN66" s="330"/>
      <c r="BO66" s="193"/>
      <c r="BP66" s="193"/>
      <c r="BQ66" s="198"/>
      <c r="BR66" s="198"/>
      <c r="BS66" s="189"/>
      <c r="BT66" s="189"/>
      <c r="BU66" s="196"/>
      <c r="BV66" s="196"/>
    </row>
    <row r="67" spans="1:59" s="419" customFormat="1" ht="25.5">
      <c r="A67" s="419">
        <v>2206794760</v>
      </c>
      <c r="B67" s="419">
        <v>1</v>
      </c>
      <c r="C67" s="420">
        <v>39929</v>
      </c>
      <c r="D67" s="421">
        <v>0.7472916666666666</v>
      </c>
      <c r="E67" s="422">
        <v>42456</v>
      </c>
      <c r="F67" s="422">
        <v>13378</v>
      </c>
      <c r="G67" s="427">
        <v>0.42083333333333334</v>
      </c>
      <c r="H67" s="419" t="s">
        <v>15</v>
      </c>
      <c r="I67" s="419" t="s">
        <v>1</v>
      </c>
      <c r="J67" s="419" t="s">
        <v>10</v>
      </c>
      <c r="K67" s="403"/>
      <c r="L67" s="403"/>
      <c r="M67" s="403"/>
      <c r="N67" s="403"/>
      <c r="O67" s="423">
        <v>3.3</v>
      </c>
      <c r="P67" s="403"/>
      <c r="Q67" s="403"/>
      <c r="R67" s="424"/>
      <c r="S67" s="424"/>
      <c r="T67" s="425"/>
      <c r="U67" s="425"/>
      <c r="V67" s="425"/>
      <c r="W67" s="403"/>
      <c r="X67" s="425"/>
      <c r="Y67" s="403"/>
      <c r="Z67" s="425"/>
      <c r="AA67" s="403"/>
      <c r="AB67" s="425"/>
      <c r="AC67" s="403"/>
      <c r="AD67" s="425"/>
      <c r="AE67" s="220">
        <v>1</v>
      </c>
      <c r="AF67" s="220">
        <f>O67*AE67</f>
        <v>3.3</v>
      </c>
      <c r="AG67" s="403"/>
      <c r="AH67" s="425"/>
      <c r="AI67" s="403"/>
      <c r="AJ67" s="403"/>
      <c r="AK67" s="403"/>
      <c r="AL67" s="403"/>
      <c r="AM67" s="403"/>
      <c r="AN67" s="403"/>
      <c r="AO67" s="403"/>
      <c r="AP67" s="403"/>
      <c r="AQ67" s="403"/>
      <c r="AR67" s="403"/>
      <c r="AS67" s="403"/>
      <c r="AT67" s="403"/>
      <c r="AU67" s="403"/>
      <c r="AV67" s="403"/>
      <c r="AW67" s="403"/>
      <c r="AX67" s="403"/>
      <c r="AY67" s="403"/>
      <c r="AZ67" s="403"/>
      <c r="BA67" s="403"/>
      <c r="BB67" s="403"/>
      <c r="BC67" s="403"/>
      <c r="BD67" s="403"/>
      <c r="BE67" s="403"/>
      <c r="BF67" s="405">
        <f t="shared" si="2"/>
        <v>0</v>
      </c>
      <c r="BG67" s="7">
        <f t="shared" si="3"/>
        <v>0</v>
      </c>
    </row>
    <row r="68" spans="1:59" s="428" customFormat="1" ht="12.75">
      <c r="A68" s="428">
        <v>2206793700</v>
      </c>
      <c r="B68" s="428">
        <v>1</v>
      </c>
      <c r="C68" s="429">
        <v>39929</v>
      </c>
      <c r="D68" s="430">
        <v>0.6744560185185186</v>
      </c>
      <c r="E68" s="431">
        <v>42359</v>
      </c>
      <c r="F68" s="431">
        <v>13426</v>
      </c>
      <c r="G68" s="432">
        <v>0.2965277777777778</v>
      </c>
      <c r="H68" s="428" t="s">
        <v>55</v>
      </c>
      <c r="I68" s="428" t="s">
        <v>1</v>
      </c>
      <c r="J68" s="428" t="s">
        <v>12</v>
      </c>
      <c r="K68" s="400"/>
      <c r="L68" s="400"/>
      <c r="M68" s="400"/>
      <c r="N68" s="400"/>
      <c r="O68" s="433">
        <v>2.9</v>
      </c>
      <c r="P68" s="400"/>
      <c r="Q68" s="400"/>
      <c r="R68" s="434"/>
      <c r="S68" s="434"/>
      <c r="T68" s="435"/>
      <c r="U68" s="435"/>
      <c r="V68" s="435"/>
      <c r="W68" s="400"/>
      <c r="X68" s="435"/>
      <c r="Y68" s="218">
        <v>1</v>
      </c>
      <c r="Z68" s="218">
        <f>O68*Y68</f>
        <v>2.9</v>
      </c>
      <c r="AA68" s="400"/>
      <c r="AB68" s="435"/>
      <c r="AC68" s="400"/>
      <c r="AD68" s="435"/>
      <c r="AE68" s="400"/>
      <c r="AF68" s="435"/>
      <c r="AG68" s="400"/>
      <c r="AH68" s="435"/>
      <c r="AI68" s="400"/>
      <c r="AJ68" s="400"/>
      <c r="AK68" s="400"/>
      <c r="AL68" s="400"/>
      <c r="AM68" s="400"/>
      <c r="AN68" s="400"/>
      <c r="AO68" s="400"/>
      <c r="AP68" s="400"/>
      <c r="AQ68" s="400"/>
      <c r="AR68" s="400"/>
      <c r="AS68" s="400"/>
      <c r="AT68" s="400"/>
      <c r="AU68" s="400"/>
      <c r="AV68" s="400"/>
      <c r="AW68" s="400"/>
      <c r="AX68" s="400"/>
      <c r="AY68" s="400"/>
      <c r="AZ68" s="400"/>
      <c r="BA68" s="400"/>
      <c r="BB68" s="400"/>
      <c r="BC68" s="400"/>
      <c r="BD68" s="400"/>
      <c r="BE68" s="400"/>
      <c r="BF68" s="405">
        <f t="shared" si="2"/>
        <v>0</v>
      </c>
      <c r="BG68" s="7">
        <f t="shared" si="3"/>
        <v>0</v>
      </c>
    </row>
    <row r="69" spans="1:59" s="461" customFormat="1" ht="25.5">
      <c r="A69" s="461">
        <v>1206790350</v>
      </c>
      <c r="B69" s="461">
        <v>1</v>
      </c>
      <c r="C69" s="462">
        <v>39929</v>
      </c>
      <c r="D69" s="463">
        <v>0.44149305555555557</v>
      </c>
      <c r="E69" s="464">
        <v>42219</v>
      </c>
      <c r="F69" s="464">
        <v>13505</v>
      </c>
      <c r="G69" s="465">
        <v>0.25069444444444444</v>
      </c>
      <c r="H69" s="461" t="s">
        <v>63</v>
      </c>
      <c r="I69" s="461" t="s">
        <v>1</v>
      </c>
      <c r="J69" s="461" t="s">
        <v>169</v>
      </c>
      <c r="K69" s="466"/>
      <c r="L69" s="466"/>
      <c r="M69" s="466"/>
      <c r="N69" s="466"/>
      <c r="O69" s="467">
        <v>2.1</v>
      </c>
      <c r="P69" s="466"/>
      <c r="Q69" s="466"/>
      <c r="R69" s="468"/>
      <c r="S69" s="468"/>
      <c r="T69" s="469"/>
      <c r="U69" s="469"/>
      <c r="V69" s="469"/>
      <c r="W69" s="466"/>
      <c r="X69" s="469"/>
      <c r="Y69" s="466"/>
      <c r="Z69" s="469"/>
      <c r="AA69" s="466"/>
      <c r="AB69" s="469"/>
      <c r="AC69" s="470">
        <v>1</v>
      </c>
      <c r="AD69" s="470">
        <f>O69*AC69</f>
        <v>2.1</v>
      </c>
      <c r="AE69" s="466"/>
      <c r="AF69" s="469"/>
      <c r="AG69" s="466"/>
      <c r="AH69" s="469"/>
      <c r="AI69" s="466"/>
      <c r="AJ69" s="466"/>
      <c r="AK69" s="466"/>
      <c r="AL69" s="466"/>
      <c r="AM69" s="466"/>
      <c r="AN69" s="466"/>
      <c r="AO69" s="466"/>
      <c r="AP69" s="466"/>
      <c r="AQ69" s="466"/>
      <c r="AR69" s="466"/>
      <c r="AS69" s="466"/>
      <c r="AT69" s="466"/>
      <c r="AU69" s="466"/>
      <c r="AV69" s="466"/>
      <c r="AW69" s="466"/>
      <c r="AX69" s="466"/>
      <c r="AY69" s="466"/>
      <c r="AZ69" s="466"/>
      <c r="BA69" s="466"/>
      <c r="BB69" s="466"/>
      <c r="BC69" s="466"/>
      <c r="BD69" s="466"/>
      <c r="BE69" s="466"/>
      <c r="BF69" s="405">
        <f t="shared" si="2"/>
        <v>0</v>
      </c>
      <c r="BG69" s="7">
        <f t="shared" si="3"/>
        <v>0</v>
      </c>
    </row>
    <row r="70" spans="1:59" s="428" customFormat="1" ht="12.75">
      <c r="A70" s="428">
        <v>2206789770</v>
      </c>
      <c r="B70" s="428">
        <v>1</v>
      </c>
      <c r="C70" s="429">
        <v>39929</v>
      </c>
      <c r="D70" s="430">
        <v>0.4009837962962963</v>
      </c>
      <c r="E70" s="431">
        <v>42363</v>
      </c>
      <c r="F70" s="431">
        <v>13437</v>
      </c>
      <c r="G70" s="432">
        <v>0.2965277777777778</v>
      </c>
      <c r="H70" s="428" t="s">
        <v>63</v>
      </c>
      <c r="I70" s="428" t="s">
        <v>1</v>
      </c>
      <c r="J70" s="428" t="s">
        <v>12</v>
      </c>
      <c r="K70" s="400"/>
      <c r="L70" s="400"/>
      <c r="M70" s="400"/>
      <c r="N70" s="400"/>
      <c r="O70" s="433">
        <v>2.1</v>
      </c>
      <c r="P70" s="400"/>
      <c r="Q70" s="400"/>
      <c r="R70" s="434"/>
      <c r="S70" s="434"/>
      <c r="T70" s="435"/>
      <c r="U70" s="435"/>
      <c r="V70" s="435"/>
      <c r="W70" s="400"/>
      <c r="X70" s="435"/>
      <c r="Y70" s="218">
        <v>1</v>
      </c>
      <c r="Z70" s="218">
        <f>O70*Y70</f>
        <v>2.1</v>
      </c>
      <c r="AA70" s="400"/>
      <c r="AB70" s="435"/>
      <c r="AC70" s="400"/>
      <c r="AD70" s="435"/>
      <c r="AE70" s="400"/>
      <c r="AF70" s="435"/>
      <c r="AG70" s="400"/>
      <c r="AH70" s="435"/>
      <c r="AI70" s="400"/>
      <c r="AJ70" s="400"/>
      <c r="AK70" s="400"/>
      <c r="AL70" s="400"/>
      <c r="AM70" s="400"/>
      <c r="AN70" s="400"/>
      <c r="AO70" s="400"/>
      <c r="AP70" s="400"/>
      <c r="AQ70" s="400"/>
      <c r="AR70" s="400"/>
      <c r="AS70" s="400"/>
      <c r="AT70" s="400"/>
      <c r="AU70" s="400"/>
      <c r="AV70" s="400"/>
      <c r="AW70" s="400"/>
      <c r="AX70" s="400"/>
      <c r="AY70" s="400"/>
      <c r="AZ70" s="400"/>
      <c r="BA70" s="400"/>
      <c r="BB70" s="400"/>
      <c r="BC70" s="400"/>
      <c r="BD70" s="400"/>
      <c r="BE70" s="400"/>
      <c r="BF70" s="405">
        <f t="shared" si="2"/>
        <v>0</v>
      </c>
      <c r="BG70" s="7">
        <f t="shared" si="3"/>
        <v>0</v>
      </c>
    </row>
    <row r="71" spans="1:74" s="175" customFormat="1" ht="25.5">
      <c r="A71" s="175">
        <v>2206789490</v>
      </c>
      <c r="B71" s="175">
        <v>1</v>
      </c>
      <c r="C71" s="176">
        <v>39929</v>
      </c>
      <c r="D71" s="177">
        <v>0.3819212962962963</v>
      </c>
      <c r="E71" s="178">
        <v>42743</v>
      </c>
      <c r="F71" s="178">
        <v>13052</v>
      </c>
      <c r="G71" s="175">
        <v>10</v>
      </c>
      <c r="H71" s="175" t="s">
        <v>194</v>
      </c>
      <c r="I71" s="175" t="s">
        <v>1</v>
      </c>
      <c r="J71" s="175" t="s">
        <v>195</v>
      </c>
      <c r="K71" s="395"/>
      <c r="L71" s="395"/>
      <c r="M71" s="395"/>
      <c r="N71" s="395"/>
      <c r="O71" s="416">
        <v>1.5</v>
      </c>
      <c r="P71" s="395"/>
      <c r="Q71" s="395"/>
      <c r="R71" s="396"/>
      <c r="S71" s="397"/>
      <c r="T71" s="394"/>
      <c r="U71" s="398"/>
      <c r="V71" s="398"/>
      <c r="W71" s="399"/>
      <c r="X71" s="394"/>
      <c r="Y71" s="400"/>
      <c r="Z71" s="394"/>
      <c r="AA71" s="401"/>
      <c r="AB71" s="394"/>
      <c r="AC71" s="402"/>
      <c r="AD71" s="394"/>
      <c r="AE71" s="403"/>
      <c r="AF71" s="394"/>
      <c r="AG71" s="404"/>
      <c r="AH71" s="394"/>
      <c r="AI71" s="405"/>
      <c r="AJ71" s="405"/>
      <c r="AK71" s="405"/>
      <c r="AL71" s="405"/>
      <c r="AM71" s="405"/>
      <c r="AN71" s="405">
        <v>1</v>
      </c>
      <c r="AO71" s="405"/>
      <c r="AP71" s="405"/>
      <c r="AQ71" s="405"/>
      <c r="AR71" s="405"/>
      <c r="AS71" s="405"/>
      <c r="AT71" s="405"/>
      <c r="AU71" s="405"/>
      <c r="AV71" s="405"/>
      <c r="AW71" s="405"/>
      <c r="AX71" s="405"/>
      <c r="AY71" s="405"/>
      <c r="AZ71" s="405"/>
      <c r="BA71" s="405"/>
      <c r="BB71" s="405"/>
      <c r="BC71" s="405"/>
      <c r="BD71" s="405"/>
      <c r="BE71" s="405"/>
      <c r="BF71" s="405">
        <f t="shared" si="2"/>
        <v>1</v>
      </c>
      <c r="BG71" s="7">
        <f t="shared" si="3"/>
        <v>1.5</v>
      </c>
      <c r="BI71" s="181"/>
      <c r="BJ71" s="181"/>
      <c r="BK71" s="327"/>
      <c r="BL71" s="327"/>
      <c r="BM71" s="330"/>
      <c r="BN71" s="330"/>
      <c r="BO71" s="193"/>
      <c r="BP71" s="193"/>
      <c r="BQ71" s="198"/>
      <c r="BR71" s="198"/>
      <c r="BS71" s="189"/>
      <c r="BT71" s="189"/>
      <c r="BU71" s="196"/>
      <c r="BV71" s="196"/>
    </row>
    <row r="72" spans="1:74" s="175" customFormat="1" ht="25.5">
      <c r="A72" s="175">
        <v>1206786900</v>
      </c>
      <c r="B72" s="175">
        <v>1</v>
      </c>
      <c r="C72" s="176">
        <v>39929</v>
      </c>
      <c r="D72" s="177">
        <v>0.20158564814814817</v>
      </c>
      <c r="E72" s="178">
        <v>37209</v>
      </c>
      <c r="F72" s="178">
        <v>13993</v>
      </c>
      <c r="G72" s="179">
        <v>0.3354166666666667</v>
      </c>
      <c r="H72" s="175" t="s">
        <v>27</v>
      </c>
      <c r="I72" s="175" t="s">
        <v>1</v>
      </c>
      <c r="J72" s="175" t="s">
        <v>193</v>
      </c>
      <c r="K72" s="395"/>
      <c r="L72" s="395"/>
      <c r="M72" s="395"/>
      <c r="N72" s="395"/>
      <c r="O72" s="416">
        <v>3</v>
      </c>
      <c r="P72" s="395"/>
      <c r="Q72" s="395"/>
      <c r="R72" s="396"/>
      <c r="S72" s="397"/>
      <c r="T72" s="394"/>
      <c r="U72" s="398"/>
      <c r="V72" s="398"/>
      <c r="W72" s="399"/>
      <c r="X72" s="394"/>
      <c r="Y72" s="400"/>
      <c r="Z72" s="394"/>
      <c r="AA72" s="401"/>
      <c r="AB72" s="394"/>
      <c r="AC72" s="402"/>
      <c r="AD72" s="394"/>
      <c r="AE72" s="403"/>
      <c r="AF72" s="394"/>
      <c r="AG72" s="404"/>
      <c r="AH72" s="394"/>
      <c r="AI72" s="405"/>
      <c r="AJ72" s="405"/>
      <c r="AK72" s="405"/>
      <c r="AL72" s="405"/>
      <c r="AM72" s="405">
        <v>1</v>
      </c>
      <c r="AN72" s="405"/>
      <c r="AO72" s="405"/>
      <c r="AP72" s="405"/>
      <c r="AQ72" s="405"/>
      <c r="AR72" s="405"/>
      <c r="AS72" s="405"/>
      <c r="AT72" s="405"/>
      <c r="AU72" s="405"/>
      <c r="AV72" s="405"/>
      <c r="AW72" s="405"/>
      <c r="AX72" s="405"/>
      <c r="AY72" s="405"/>
      <c r="AZ72" s="405"/>
      <c r="BA72" s="405"/>
      <c r="BB72" s="405"/>
      <c r="BC72" s="405"/>
      <c r="BD72" s="405"/>
      <c r="BE72" s="405"/>
      <c r="BF72" s="405">
        <f t="shared" si="2"/>
        <v>1</v>
      </c>
      <c r="BG72" s="7">
        <f t="shared" si="3"/>
        <v>3</v>
      </c>
      <c r="BI72" s="181"/>
      <c r="BJ72" s="181"/>
      <c r="BK72" s="327"/>
      <c r="BL72" s="327"/>
      <c r="BM72" s="330"/>
      <c r="BN72" s="330"/>
      <c r="BO72" s="193"/>
      <c r="BP72" s="193"/>
      <c r="BQ72" s="198"/>
      <c r="BR72" s="198"/>
      <c r="BS72" s="189"/>
      <c r="BT72" s="189"/>
      <c r="BU72" s="196"/>
      <c r="BV72" s="196"/>
    </row>
    <row r="73" spans="1:59" s="409" customFormat="1" ht="25.5">
      <c r="A73" s="409">
        <v>2206782660</v>
      </c>
      <c r="B73" s="409">
        <v>1</v>
      </c>
      <c r="C73" s="410">
        <v>39928</v>
      </c>
      <c r="D73" s="411">
        <v>0.9076620370370371</v>
      </c>
      <c r="E73" s="412">
        <v>42266</v>
      </c>
      <c r="F73" s="412">
        <v>13495</v>
      </c>
      <c r="G73" s="413">
        <v>0.3340277777777778</v>
      </c>
      <c r="H73" s="409" t="s">
        <v>25</v>
      </c>
      <c r="I73" s="409" t="s">
        <v>1</v>
      </c>
      <c r="J73" s="409" t="s">
        <v>157</v>
      </c>
      <c r="K73" s="399"/>
      <c r="L73" s="399"/>
      <c r="M73" s="399"/>
      <c r="N73" s="399"/>
      <c r="O73" s="417">
        <v>2.6</v>
      </c>
      <c r="P73" s="399"/>
      <c r="Q73" s="399"/>
      <c r="R73" s="415"/>
      <c r="S73" s="415"/>
      <c r="T73" s="414"/>
      <c r="U73" s="414"/>
      <c r="V73" s="414"/>
      <c r="W73" s="217">
        <v>1</v>
      </c>
      <c r="X73" s="217">
        <f>O73*W73</f>
        <v>2.6</v>
      </c>
      <c r="Y73" s="399"/>
      <c r="Z73" s="414"/>
      <c r="AA73" s="399"/>
      <c r="AB73" s="414"/>
      <c r="AC73" s="399"/>
      <c r="AD73" s="414"/>
      <c r="AE73" s="399"/>
      <c r="AF73" s="414"/>
      <c r="AG73" s="399"/>
      <c r="AH73" s="414"/>
      <c r="AI73" s="399"/>
      <c r="AJ73" s="399"/>
      <c r="AK73" s="399"/>
      <c r="AL73" s="399"/>
      <c r="AM73" s="399"/>
      <c r="AN73" s="399"/>
      <c r="AO73" s="399"/>
      <c r="AP73" s="399"/>
      <c r="AQ73" s="399"/>
      <c r="AR73" s="399"/>
      <c r="AS73" s="399"/>
      <c r="AT73" s="399"/>
      <c r="AU73" s="399"/>
      <c r="AV73" s="399"/>
      <c r="AW73" s="399"/>
      <c r="AX73" s="399"/>
      <c r="AY73" s="399"/>
      <c r="AZ73" s="399"/>
      <c r="BA73" s="399"/>
      <c r="BB73" s="399"/>
      <c r="BC73" s="399"/>
      <c r="BD73" s="399"/>
      <c r="BE73" s="399"/>
      <c r="BF73" s="405">
        <f t="shared" si="2"/>
        <v>0</v>
      </c>
      <c r="BG73" s="7">
        <f t="shared" si="3"/>
        <v>0</v>
      </c>
    </row>
    <row r="74" spans="1:59" s="409" customFormat="1" ht="25.5">
      <c r="A74" s="409">
        <v>2206780480</v>
      </c>
      <c r="B74" s="409">
        <v>1</v>
      </c>
      <c r="C74" s="410">
        <v>39928</v>
      </c>
      <c r="D74" s="411">
        <v>0.7557060185185186</v>
      </c>
      <c r="E74" s="412">
        <v>42258</v>
      </c>
      <c r="F74" s="412">
        <v>13503</v>
      </c>
      <c r="G74" s="413">
        <v>0.4201388888888889</v>
      </c>
      <c r="H74" s="409" t="s">
        <v>13</v>
      </c>
      <c r="I74" s="409" t="s">
        <v>1</v>
      </c>
      <c r="J74" s="409" t="s">
        <v>157</v>
      </c>
      <c r="K74" s="399"/>
      <c r="L74" s="399"/>
      <c r="M74" s="399"/>
      <c r="N74" s="399"/>
      <c r="O74" s="417">
        <v>2.7</v>
      </c>
      <c r="P74" s="399"/>
      <c r="Q74" s="399"/>
      <c r="R74" s="415"/>
      <c r="S74" s="415"/>
      <c r="T74" s="414"/>
      <c r="U74" s="414"/>
      <c r="V74" s="414"/>
      <c r="W74" s="217">
        <v>1</v>
      </c>
      <c r="X74" s="217">
        <f>O74*W74</f>
        <v>2.7</v>
      </c>
      <c r="Y74" s="399"/>
      <c r="Z74" s="414"/>
      <c r="AA74" s="399"/>
      <c r="AB74" s="414"/>
      <c r="AC74" s="399"/>
      <c r="AD74" s="414"/>
      <c r="AE74" s="399"/>
      <c r="AF74" s="414"/>
      <c r="AG74" s="399"/>
      <c r="AH74" s="414"/>
      <c r="AI74" s="399"/>
      <c r="AJ74" s="399"/>
      <c r="AK74" s="399"/>
      <c r="AL74" s="399"/>
      <c r="AM74" s="399"/>
      <c r="AN74" s="399"/>
      <c r="AO74" s="399"/>
      <c r="AP74" s="399"/>
      <c r="AQ74" s="399"/>
      <c r="AR74" s="399"/>
      <c r="AS74" s="399"/>
      <c r="AT74" s="399"/>
      <c r="AU74" s="399"/>
      <c r="AV74" s="399"/>
      <c r="AW74" s="399"/>
      <c r="AX74" s="399"/>
      <c r="AY74" s="399"/>
      <c r="AZ74" s="399"/>
      <c r="BA74" s="399"/>
      <c r="BB74" s="399"/>
      <c r="BC74" s="399"/>
      <c r="BD74" s="399"/>
      <c r="BE74" s="399"/>
      <c r="BF74" s="405">
        <f t="shared" si="2"/>
        <v>0</v>
      </c>
      <c r="BG74" s="7">
        <f t="shared" si="3"/>
        <v>0</v>
      </c>
    </row>
    <row r="75" spans="1:59" s="409" customFormat="1" ht="25.5">
      <c r="A75" s="409">
        <v>2206777570</v>
      </c>
      <c r="B75" s="409">
        <v>1</v>
      </c>
      <c r="C75" s="410">
        <v>39928</v>
      </c>
      <c r="D75" s="411">
        <v>0.5538310185185186</v>
      </c>
      <c r="E75" s="412">
        <v>42264</v>
      </c>
      <c r="F75" s="412">
        <v>13495</v>
      </c>
      <c r="G75" s="413">
        <v>0.42291666666666666</v>
      </c>
      <c r="H75" s="409" t="s">
        <v>27</v>
      </c>
      <c r="I75" s="409" t="s">
        <v>1</v>
      </c>
      <c r="J75" s="409" t="s">
        <v>157</v>
      </c>
      <c r="K75" s="399"/>
      <c r="L75" s="399"/>
      <c r="M75" s="399"/>
      <c r="N75" s="399"/>
      <c r="O75" s="417">
        <v>3</v>
      </c>
      <c r="P75" s="399"/>
      <c r="Q75" s="399"/>
      <c r="R75" s="415"/>
      <c r="S75" s="415"/>
      <c r="T75" s="414"/>
      <c r="U75" s="414"/>
      <c r="V75" s="414"/>
      <c r="W75" s="217">
        <v>1</v>
      </c>
      <c r="X75" s="217">
        <f>O75*W75</f>
        <v>3</v>
      </c>
      <c r="Y75" s="399"/>
      <c r="Z75" s="414"/>
      <c r="AA75" s="399"/>
      <c r="AB75" s="414"/>
      <c r="AC75" s="399"/>
      <c r="AD75" s="414"/>
      <c r="AE75" s="399"/>
      <c r="AF75" s="414"/>
      <c r="AG75" s="399"/>
      <c r="AH75" s="414"/>
      <c r="AI75" s="399"/>
      <c r="AJ75" s="399"/>
      <c r="AK75" s="399"/>
      <c r="AL75" s="399"/>
      <c r="AM75" s="399"/>
      <c r="AN75" s="399"/>
      <c r="AO75" s="399"/>
      <c r="AP75" s="399"/>
      <c r="AQ75" s="399"/>
      <c r="AR75" s="399"/>
      <c r="AS75" s="399"/>
      <c r="AT75" s="399"/>
      <c r="AU75" s="399"/>
      <c r="AV75" s="399"/>
      <c r="AW75" s="399"/>
      <c r="AX75" s="399"/>
      <c r="AY75" s="399"/>
      <c r="AZ75" s="399"/>
      <c r="BA75" s="399"/>
      <c r="BB75" s="399"/>
      <c r="BC75" s="399"/>
      <c r="BD75" s="399"/>
      <c r="BE75" s="399"/>
      <c r="BF75" s="405">
        <f t="shared" si="2"/>
        <v>0</v>
      </c>
      <c r="BG75" s="7">
        <f t="shared" si="3"/>
        <v>0</v>
      </c>
    </row>
    <row r="76" spans="1:59" s="428" customFormat="1" ht="12.75">
      <c r="A76" s="428">
        <v>2206776320</v>
      </c>
      <c r="B76" s="428">
        <v>1</v>
      </c>
      <c r="C76" s="429">
        <v>39928</v>
      </c>
      <c r="D76" s="430">
        <v>0.46740740740740744</v>
      </c>
      <c r="E76" s="431">
        <v>42416</v>
      </c>
      <c r="F76" s="431">
        <v>13334</v>
      </c>
      <c r="G76" s="432">
        <v>0.3756944444444445</v>
      </c>
      <c r="H76" s="428" t="s">
        <v>27</v>
      </c>
      <c r="I76" s="428" t="s">
        <v>1</v>
      </c>
      <c r="J76" s="428" t="s">
        <v>12</v>
      </c>
      <c r="K76" s="400"/>
      <c r="L76" s="400"/>
      <c r="M76" s="400"/>
      <c r="N76" s="400"/>
      <c r="O76" s="433">
        <v>3</v>
      </c>
      <c r="P76" s="400"/>
      <c r="Q76" s="400"/>
      <c r="R76" s="434"/>
      <c r="S76" s="434"/>
      <c r="T76" s="435"/>
      <c r="U76" s="435"/>
      <c r="V76" s="435"/>
      <c r="W76" s="400"/>
      <c r="X76" s="435"/>
      <c r="Y76" s="218">
        <v>1</v>
      </c>
      <c r="Z76" s="218">
        <f>O76*Y76</f>
        <v>3</v>
      </c>
      <c r="AA76" s="400"/>
      <c r="AB76" s="435"/>
      <c r="AC76" s="400"/>
      <c r="AD76" s="435"/>
      <c r="AE76" s="400"/>
      <c r="AF76" s="435"/>
      <c r="AG76" s="400"/>
      <c r="AH76" s="435"/>
      <c r="AI76" s="400"/>
      <c r="AJ76" s="400"/>
      <c r="AK76" s="400"/>
      <c r="AL76" s="400"/>
      <c r="AM76" s="400"/>
      <c r="AN76" s="400"/>
      <c r="AO76" s="400"/>
      <c r="AP76" s="400"/>
      <c r="AQ76" s="400"/>
      <c r="AR76" s="400"/>
      <c r="AS76" s="400"/>
      <c r="AT76" s="400"/>
      <c r="AU76" s="400"/>
      <c r="AV76" s="400"/>
      <c r="AW76" s="400"/>
      <c r="AX76" s="400"/>
      <c r="AY76" s="400"/>
      <c r="AZ76" s="400"/>
      <c r="BA76" s="400"/>
      <c r="BB76" s="400"/>
      <c r="BC76" s="400"/>
      <c r="BD76" s="400"/>
      <c r="BE76" s="400"/>
      <c r="BF76" s="405">
        <f t="shared" si="2"/>
        <v>0</v>
      </c>
      <c r="BG76" s="7">
        <f t="shared" si="3"/>
        <v>0</v>
      </c>
    </row>
    <row r="77" spans="1:66" s="330" customFormat="1" ht="12.75">
      <c r="A77" s="330">
        <v>2206775750</v>
      </c>
      <c r="B77" s="330">
        <v>1</v>
      </c>
      <c r="C77" s="445">
        <v>39928</v>
      </c>
      <c r="D77" s="446">
        <v>0.4275</v>
      </c>
      <c r="E77" s="447">
        <v>37618</v>
      </c>
      <c r="F77" s="447">
        <v>16325</v>
      </c>
      <c r="G77" s="448">
        <v>1.5458333333333334</v>
      </c>
      <c r="H77" s="330" t="s">
        <v>9</v>
      </c>
      <c r="I77" s="330" t="s">
        <v>1</v>
      </c>
      <c r="J77" s="330" t="s">
        <v>56</v>
      </c>
      <c r="K77" s="449"/>
      <c r="L77" s="449"/>
      <c r="M77" s="449"/>
      <c r="N77" s="449"/>
      <c r="O77" s="450">
        <v>3.1</v>
      </c>
      <c r="P77" s="449"/>
      <c r="Q77" s="449"/>
      <c r="R77" s="451"/>
      <c r="S77" s="451"/>
      <c r="T77" s="452"/>
      <c r="U77" s="452"/>
      <c r="V77" s="452"/>
      <c r="W77" s="449"/>
      <c r="X77" s="452"/>
      <c r="Y77" s="449"/>
      <c r="Z77" s="452"/>
      <c r="AA77" s="449"/>
      <c r="AB77" s="452"/>
      <c r="AC77" s="449"/>
      <c r="AD77" s="452"/>
      <c r="AE77" s="449"/>
      <c r="AF77" s="452"/>
      <c r="AG77" s="449"/>
      <c r="AH77" s="452"/>
      <c r="AI77" s="449"/>
      <c r="AJ77" s="449"/>
      <c r="AK77" s="449"/>
      <c r="AL77" s="449"/>
      <c r="AM77" s="449"/>
      <c r="AN77" s="449"/>
      <c r="AO77" s="449"/>
      <c r="AP77" s="449"/>
      <c r="AQ77" s="449"/>
      <c r="AR77" s="449"/>
      <c r="AS77" s="449"/>
      <c r="AT77" s="449"/>
      <c r="AU77" s="449"/>
      <c r="AV77" s="449"/>
      <c r="AW77" s="449"/>
      <c r="AX77" s="449"/>
      <c r="AY77" s="449"/>
      <c r="AZ77" s="449"/>
      <c r="BA77" s="449"/>
      <c r="BB77" s="449"/>
      <c r="BC77" s="449"/>
      <c r="BD77" s="449"/>
      <c r="BE77" s="449"/>
      <c r="BF77" s="405">
        <f t="shared" si="2"/>
        <v>0</v>
      </c>
      <c r="BG77" s="7">
        <f t="shared" si="3"/>
        <v>0</v>
      </c>
      <c r="BM77" s="84">
        <v>1</v>
      </c>
      <c r="BN77" s="84">
        <f>O77*BM77</f>
        <v>3.1</v>
      </c>
    </row>
    <row r="78" spans="1:59" s="428" customFormat="1" ht="12.75">
      <c r="A78" s="428">
        <v>2206773980</v>
      </c>
      <c r="B78" s="428">
        <v>1</v>
      </c>
      <c r="C78" s="429">
        <v>39928</v>
      </c>
      <c r="D78" s="430">
        <v>0.3045717592592592</v>
      </c>
      <c r="E78" s="431">
        <v>42381</v>
      </c>
      <c r="F78" s="431">
        <v>13393</v>
      </c>
      <c r="G78" s="432">
        <v>0.3347222222222222</v>
      </c>
      <c r="H78" s="428" t="s">
        <v>25</v>
      </c>
      <c r="I78" s="428" t="s">
        <v>1</v>
      </c>
      <c r="J78" s="428" t="s">
        <v>12</v>
      </c>
      <c r="K78" s="400"/>
      <c r="L78" s="400"/>
      <c r="M78" s="400"/>
      <c r="N78" s="400"/>
      <c r="O78" s="433">
        <v>2.6</v>
      </c>
      <c r="P78" s="400"/>
      <c r="Q78" s="400"/>
      <c r="R78" s="434"/>
      <c r="S78" s="434"/>
      <c r="T78" s="435"/>
      <c r="U78" s="435"/>
      <c r="V78" s="435"/>
      <c r="W78" s="400"/>
      <c r="X78" s="435"/>
      <c r="Y78" s="218">
        <v>1</v>
      </c>
      <c r="Z78" s="218">
        <f>O78*Y78</f>
        <v>2.6</v>
      </c>
      <c r="AA78" s="400"/>
      <c r="AB78" s="435"/>
      <c r="AC78" s="400"/>
      <c r="AD78" s="435"/>
      <c r="AE78" s="400"/>
      <c r="AF78" s="435"/>
      <c r="AG78" s="400"/>
      <c r="AH78" s="435"/>
      <c r="AI78" s="400"/>
      <c r="AJ78" s="400"/>
      <c r="AK78" s="400"/>
      <c r="AL78" s="400"/>
      <c r="AM78" s="400"/>
      <c r="AN78" s="400"/>
      <c r="AO78" s="400"/>
      <c r="AP78" s="400"/>
      <c r="AQ78" s="400"/>
      <c r="AR78" s="400"/>
      <c r="AS78" s="400"/>
      <c r="AT78" s="400"/>
      <c r="AU78" s="400"/>
      <c r="AV78" s="400"/>
      <c r="AW78" s="400"/>
      <c r="AX78" s="400"/>
      <c r="AY78" s="400"/>
      <c r="AZ78" s="400"/>
      <c r="BA78" s="400"/>
      <c r="BB78" s="400"/>
      <c r="BC78" s="400"/>
      <c r="BD78" s="400"/>
      <c r="BE78" s="400"/>
      <c r="BF78" s="405">
        <f t="shared" si="2"/>
        <v>0</v>
      </c>
      <c r="BG78" s="7">
        <f t="shared" si="3"/>
        <v>0</v>
      </c>
    </row>
    <row r="79" spans="1:59" s="428" customFormat="1" ht="12.75">
      <c r="A79" s="428">
        <v>2206770880</v>
      </c>
      <c r="B79" s="428">
        <v>1</v>
      </c>
      <c r="C79" s="429">
        <v>39928</v>
      </c>
      <c r="D79" s="430">
        <v>0.08915509259259259</v>
      </c>
      <c r="E79" s="431">
        <v>42294</v>
      </c>
      <c r="F79" s="431">
        <v>13454</v>
      </c>
      <c r="G79" s="432">
        <v>0.3354166666666667</v>
      </c>
      <c r="H79" s="428" t="s">
        <v>9</v>
      </c>
      <c r="I79" s="428" t="s">
        <v>1</v>
      </c>
      <c r="J79" s="428" t="s">
        <v>12</v>
      </c>
      <c r="K79" s="400"/>
      <c r="L79" s="400"/>
      <c r="M79" s="400"/>
      <c r="N79" s="400"/>
      <c r="O79" s="433">
        <v>3.1</v>
      </c>
      <c r="P79" s="400"/>
      <c r="Q79" s="400"/>
      <c r="R79" s="434"/>
      <c r="S79" s="434"/>
      <c r="T79" s="435"/>
      <c r="U79" s="435"/>
      <c r="V79" s="435"/>
      <c r="W79" s="400"/>
      <c r="X79" s="435"/>
      <c r="Y79" s="218">
        <v>1</v>
      </c>
      <c r="Z79" s="218">
        <f>O79*Y79</f>
        <v>3.1</v>
      </c>
      <c r="AA79" s="400"/>
      <c r="AB79" s="435"/>
      <c r="AC79" s="400"/>
      <c r="AD79" s="435"/>
      <c r="AE79" s="400"/>
      <c r="AF79" s="435"/>
      <c r="AG79" s="400"/>
      <c r="AH79" s="435"/>
      <c r="AI79" s="400"/>
      <c r="AJ79" s="400"/>
      <c r="AK79" s="400"/>
      <c r="AL79" s="400"/>
      <c r="AM79" s="400"/>
      <c r="AN79" s="400"/>
      <c r="AO79" s="400"/>
      <c r="AP79" s="400"/>
      <c r="AQ79" s="400"/>
      <c r="AR79" s="400"/>
      <c r="AS79" s="400"/>
      <c r="AT79" s="400"/>
      <c r="AU79" s="400"/>
      <c r="AV79" s="400"/>
      <c r="AW79" s="400"/>
      <c r="AX79" s="400"/>
      <c r="AY79" s="400"/>
      <c r="AZ79" s="400"/>
      <c r="BA79" s="400"/>
      <c r="BB79" s="400"/>
      <c r="BC79" s="400"/>
      <c r="BD79" s="400"/>
      <c r="BE79" s="400"/>
      <c r="BF79" s="405">
        <f t="shared" si="2"/>
        <v>0</v>
      </c>
      <c r="BG79" s="7">
        <f t="shared" si="3"/>
        <v>0</v>
      </c>
    </row>
    <row r="80" spans="1:59" s="428" customFormat="1" ht="12.75">
      <c r="A80" s="428">
        <v>1206769600</v>
      </c>
      <c r="B80" s="428">
        <v>1</v>
      </c>
      <c r="C80" s="429">
        <v>39928</v>
      </c>
      <c r="D80" s="430">
        <v>0.00011574074074074073</v>
      </c>
      <c r="E80" s="436">
        <v>1.775</v>
      </c>
      <c r="F80" s="432">
        <v>0.5659722222222222</v>
      </c>
      <c r="G80" s="432">
        <v>0.4166666666666667</v>
      </c>
      <c r="H80" s="428" t="s">
        <v>13</v>
      </c>
      <c r="I80" s="428" t="s">
        <v>1</v>
      </c>
      <c r="J80" s="428" t="s">
        <v>12</v>
      </c>
      <c r="K80" s="400"/>
      <c r="L80" s="400"/>
      <c r="M80" s="400"/>
      <c r="N80" s="400"/>
      <c r="O80" s="433">
        <v>2.7</v>
      </c>
      <c r="P80" s="400"/>
      <c r="Q80" s="400"/>
      <c r="R80" s="434"/>
      <c r="S80" s="434"/>
      <c r="T80" s="435"/>
      <c r="U80" s="435"/>
      <c r="V80" s="435"/>
      <c r="W80" s="400"/>
      <c r="X80" s="435"/>
      <c r="Y80" s="218">
        <v>1</v>
      </c>
      <c r="Z80" s="218">
        <f>O80*Y80</f>
        <v>2.7</v>
      </c>
      <c r="AA80" s="400"/>
      <c r="AB80" s="435"/>
      <c r="AC80" s="400"/>
      <c r="AD80" s="435"/>
      <c r="AE80" s="400"/>
      <c r="AF80" s="435"/>
      <c r="AG80" s="400"/>
      <c r="AH80" s="435"/>
      <c r="AI80" s="400"/>
      <c r="AJ80" s="400"/>
      <c r="AK80" s="400"/>
      <c r="AL80" s="400"/>
      <c r="AM80" s="400"/>
      <c r="AN80" s="400"/>
      <c r="AO80" s="400"/>
      <c r="AP80" s="400"/>
      <c r="AQ80" s="400"/>
      <c r="AR80" s="400"/>
      <c r="AS80" s="400"/>
      <c r="AT80" s="400"/>
      <c r="AU80" s="400"/>
      <c r="AV80" s="400"/>
      <c r="AW80" s="400"/>
      <c r="AX80" s="400"/>
      <c r="AY80" s="400"/>
      <c r="AZ80" s="400"/>
      <c r="BA80" s="400"/>
      <c r="BB80" s="400"/>
      <c r="BC80" s="400"/>
      <c r="BD80" s="400"/>
      <c r="BE80" s="400"/>
      <c r="BF80" s="405">
        <f t="shared" si="2"/>
        <v>0</v>
      </c>
      <c r="BG80" s="7">
        <f t="shared" si="3"/>
        <v>0</v>
      </c>
    </row>
    <row r="81" spans="1:59" s="409" customFormat="1" ht="25.5">
      <c r="A81" s="409">
        <v>2206768910</v>
      </c>
      <c r="B81" s="409">
        <v>1</v>
      </c>
      <c r="C81" s="410">
        <v>39927</v>
      </c>
      <c r="D81" s="411">
        <v>0.9524189814814815</v>
      </c>
      <c r="E81" s="412">
        <v>42267</v>
      </c>
      <c r="F81" s="412">
        <v>13508</v>
      </c>
      <c r="G81" s="409">
        <v>11</v>
      </c>
      <c r="H81" s="409" t="s">
        <v>27</v>
      </c>
      <c r="I81" s="409" t="s">
        <v>1</v>
      </c>
      <c r="J81" s="409" t="s">
        <v>157</v>
      </c>
      <c r="K81" s="399"/>
      <c r="L81" s="399"/>
      <c r="M81" s="399"/>
      <c r="N81" s="399"/>
      <c r="O81" s="417">
        <v>3</v>
      </c>
      <c r="P81" s="399"/>
      <c r="Q81" s="399"/>
      <c r="R81" s="415"/>
      <c r="S81" s="415"/>
      <c r="T81" s="414"/>
      <c r="U81" s="414"/>
      <c r="V81" s="414"/>
      <c r="W81" s="217">
        <v>1</v>
      </c>
      <c r="X81" s="217">
        <f>O81*W81</f>
        <v>3</v>
      </c>
      <c r="Y81" s="399"/>
      <c r="Z81" s="414"/>
      <c r="AA81" s="399"/>
      <c r="AB81" s="414"/>
      <c r="AC81" s="399"/>
      <c r="AD81" s="414"/>
      <c r="AE81" s="399"/>
      <c r="AF81" s="414"/>
      <c r="AG81" s="399"/>
      <c r="AH81" s="414"/>
      <c r="AI81" s="399"/>
      <c r="AJ81" s="399"/>
      <c r="AK81" s="399"/>
      <c r="AL81" s="399"/>
      <c r="AM81" s="399"/>
      <c r="AN81" s="399"/>
      <c r="AO81" s="399"/>
      <c r="AP81" s="399"/>
      <c r="AQ81" s="399"/>
      <c r="AR81" s="399"/>
      <c r="AS81" s="399"/>
      <c r="AT81" s="399"/>
      <c r="AU81" s="399"/>
      <c r="AV81" s="399"/>
      <c r="AW81" s="399"/>
      <c r="AX81" s="399"/>
      <c r="AY81" s="399"/>
      <c r="AZ81" s="399"/>
      <c r="BA81" s="399"/>
      <c r="BB81" s="399"/>
      <c r="BC81" s="399"/>
      <c r="BD81" s="399"/>
      <c r="BE81" s="399"/>
      <c r="BF81" s="405">
        <f t="shared" si="2"/>
        <v>0</v>
      </c>
      <c r="BG81" s="7">
        <f t="shared" si="3"/>
        <v>0</v>
      </c>
    </row>
    <row r="82" spans="1:59" s="461" customFormat="1" ht="25.5">
      <c r="A82" s="461">
        <v>2206767470</v>
      </c>
      <c r="B82" s="461">
        <v>1</v>
      </c>
      <c r="C82" s="462">
        <v>39927</v>
      </c>
      <c r="D82" s="463">
        <v>0.8527199074074074</v>
      </c>
      <c r="E82" s="464">
        <v>42261</v>
      </c>
      <c r="F82" s="464">
        <v>13483</v>
      </c>
      <c r="G82" s="465">
        <v>0.41944444444444445</v>
      </c>
      <c r="H82" s="461" t="s">
        <v>25</v>
      </c>
      <c r="I82" s="461" t="s">
        <v>1</v>
      </c>
      <c r="J82" s="461" t="s">
        <v>169</v>
      </c>
      <c r="K82" s="466"/>
      <c r="L82" s="466"/>
      <c r="M82" s="466"/>
      <c r="N82" s="466"/>
      <c r="O82" s="467">
        <v>2.6</v>
      </c>
      <c r="P82" s="466"/>
      <c r="Q82" s="466"/>
      <c r="R82" s="468"/>
      <c r="S82" s="468"/>
      <c r="T82" s="469"/>
      <c r="U82" s="469"/>
      <c r="V82" s="469"/>
      <c r="W82" s="466"/>
      <c r="X82" s="469"/>
      <c r="Y82" s="466"/>
      <c r="Z82" s="469"/>
      <c r="AA82" s="466"/>
      <c r="AB82" s="469"/>
      <c r="AC82" s="470">
        <v>1</v>
      </c>
      <c r="AD82" s="470">
        <f>O82*AC82</f>
        <v>2.6</v>
      </c>
      <c r="AE82" s="466"/>
      <c r="AF82" s="469"/>
      <c r="AG82" s="466"/>
      <c r="AH82" s="469"/>
      <c r="AI82" s="466"/>
      <c r="AJ82" s="466"/>
      <c r="AK82" s="466"/>
      <c r="AL82" s="466"/>
      <c r="AM82" s="466"/>
      <c r="AN82" s="466"/>
      <c r="AO82" s="466"/>
      <c r="AP82" s="466"/>
      <c r="AQ82" s="466"/>
      <c r="AR82" s="466"/>
      <c r="AS82" s="466"/>
      <c r="AT82" s="466"/>
      <c r="AU82" s="466"/>
      <c r="AV82" s="466"/>
      <c r="AW82" s="466"/>
      <c r="AX82" s="466"/>
      <c r="AY82" s="466"/>
      <c r="AZ82" s="466"/>
      <c r="BA82" s="466"/>
      <c r="BB82" s="466"/>
      <c r="BC82" s="466"/>
      <c r="BD82" s="466"/>
      <c r="BE82" s="466"/>
      <c r="BF82" s="405">
        <f t="shared" si="2"/>
        <v>0</v>
      </c>
      <c r="BG82" s="7">
        <f t="shared" si="3"/>
        <v>0</v>
      </c>
    </row>
    <row r="83" spans="1:59" s="428" customFormat="1" ht="12.75">
      <c r="A83" s="428">
        <v>2206764730</v>
      </c>
      <c r="B83" s="428">
        <v>1</v>
      </c>
      <c r="C83" s="429">
        <v>39927</v>
      </c>
      <c r="D83" s="430">
        <v>0.662326388888889</v>
      </c>
      <c r="E83" s="431">
        <v>42309</v>
      </c>
      <c r="F83" s="431">
        <v>13465</v>
      </c>
      <c r="G83" s="432">
        <v>0.4201388888888889</v>
      </c>
      <c r="H83" s="428" t="s">
        <v>27</v>
      </c>
      <c r="I83" s="428" t="s">
        <v>1</v>
      </c>
      <c r="J83" s="428" t="s">
        <v>12</v>
      </c>
      <c r="K83" s="400"/>
      <c r="L83" s="400"/>
      <c r="M83" s="400"/>
      <c r="N83" s="400"/>
      <c r="O83" s="433">
        <v>3</v>
      </c>
      <c r="P83" s="400"/>
      <c r="Q83" s="400"/>
      <c r="R83" s="434"/>
      <c r="S83" s="434"/>
      <c r="T83" s="435"/>
      <c r="U83" s="435"/>
      <c r="V83" s="435"/>
      <c r="W83" s="400"/>
      <c r="X83" s="435"/>
      <c r="Y83" s="218">
        <v>1</v>
      </c>
      <c r="Z83" s="218">
        <f>O83*Y83</f>
        <v>3</v>
      </c>
      <c r="AA83" s="400"/>
      <c r="AB83" s="435"/>
      <c r="AC83" s="400"/>
      <c r="AD83" s="435"/>
      <c r="AE83" s="400"/>
      <c r="AF83" s="435"/>
      <c r="AG83" s="400"/>
      <c r="AH83" s="435"/>
      <c r="AI83" s="400"/>
      <c r="AJ83" s="400"/>
      <c r="AK83" s="400"/>
      <c r="AL83" s="400"/>
      <c r="AM83" s="400"/>
      <c r="AN83" s="400"/>
      <c r="AO83" s="400"/>
      <c r="AP83" s="400"/>
      <c r="AQ83" s="400"/>
      <c r="AR83" s="400"/>
      <c r="AS83" s="400"/>
      <c r="AT83" s="400"/>
      <c r="AU83" s="400"/>
      <c r="AV83" s="400"/>
      <c r="AW83" s="400"/>
      <c r="AX83" s="400"/>
      <c r="AY83" s="400"/>
      <c r="AZ83" s="400"/>
      <c r="BA83" s="400"/>
      <c r="BB83" s="400"/>
      <c r="BC83" s="400"/>
      <c r="BD83" s="400"/>
      <c r="BE83" s="400"/>
      <c r="BF83" s="405">
        <f t="shared" si="2"/>
        <v>0</v>
      </c>
      <c r="BG83" s="7">
        <f t="shared" si="3"/>
        <v>0</v>
      </c>
    </row>
    <row r="84" spans="1:59" s="428" customFormat="1" ht="12.75">
      <c r="A84" s="428">
        <v>2206763840</v>
      </c>
      <c r="B84" s="428">
        <v>1</v>
      </c>
      <c r="C84" s="429">
        <v>39927</v>
      </c>
      <c r="D84" s="430">
        <v>0.6000810185185185</v>
      </c>
      <c r="E84" s="431">
        <v>42386</v>
      </c>
      <c r="F84" s="431">
        <v>13394</v>
      </c>
      <c r="G84" s="432">
        <v>0.3354166666666667</v>
      </c>
      <c r="H84" s="428" t="s">
        <v>27</v>
      </c>
      <c r="I84" s="428" t="s">
        <v>1</v>
      </c>
      <c r="J84" s="428" t="s">
        <v>12</v>
      </c>
      <c r="K84" s="400"/>
      <c r="L84" s="400"/>
      <c r="M84" s="400"/>
      <c r="N84" s="400"/>
      <c r="O84" s="433">
        <v>3</v>
      </c>
      <c r="P84" s="400"/>
      <c r="Q84" s="400"/>
      <c r="R84" s="434"/>
      <c r="S84" s="434"/>
      <c r="T84" s="435"/>
      <c r="U84" s="435"/>
      <c r="V84" s="435"/>
      <c r="W84" s="400"/>
      <c r="X84" s="435"/>
      <c r="Y84" s="218">
        <v>1</v>
      </c>
      <c r="Z84" s="218">
        <f>O84*Y84</f>
        <v>3</v>
      </c>
      <c r="AA84" s="400"/>
      <c r="AB84" s="435"/>
      <c r="AC84" s="400"/>
      <c r="AD84" s="435"/>
      <c r="AE84" s="400"/>
      <c r="AF84" s="435"/>
      <c r="AG84" s="400"/>
      <c r="AH84" s="435"/>
      <c r="AI84" s="400"/>
      <c r="AJ84" s="400"/>
      <c r="AK84" s="400"/>
      <c r="AL84" s="400"/>
      <c r="AM84" s="400"/>
      <c r="AN84" s="400"/>
      <c r="AO84" s="400"/>
      <c r="AP84" s="400"/>
      <c r="AQ84" s="400"/>
      <c r="AR84" s="400"/>
      <c r="AS84" s="400"/>
      <c r="AT84" s="400"/>
      <c r="AU84" s="400"/>
      <c r="AV84" s="400"/>
      <c r="AW84" s="400"/>
      <c r="AX84" s="400"/>
      <c r="AY84" s="400"/>
      <c r="AZ84" s="400"/>
      <c r="BA84" s="400"/>
      <c r="BB84" s="400"/>
      <c r="BC84" s="400"/>
      <c r="BD84" s="400"/>
      <c r="BE84" s="400"/>
      <c r="BF84" s="405">
        <f t="shared" si="2"/>
        <v>0</v>
      </c>
      <c r="BG84" s="7">
        <f t="shared" si="3"/>
        <v>0</v>
      </c>
    </row>
    <row r="85" spans="1:59" s="437" customFormat="1" ht="25.5">
      <c r="A85" s="437">
        <v>2206763380</v>
      </c>
      <c r="B85" s="437">
        <v>1</v>
      </c>
      <c r="C85" s="438">
        <v>39927</v>
      </c>
      <c r="D85" s="439">
        <v>0.5686689814814815</v>
      </c>
      <c r="E85" s="440">
        <v>42519</v>
      </c>
      <c r="F85" s="440">
        <v>13348</v>
      </c>
      <c r="G85" s="444">
        <v>0.37777777777777777</v>
      </c>
      <c r="H85" s="437" t="s">
        <v>16</v>
      </c>
      <c r="I85" s="437" t="s">
        <v>1</v>
      </c>
      <c r="J85" s="437" t="s">
        <v>153</v>
      </c>
      <c r="K85" s="401"/>
      <c r="L85" s="401"/>
      <c r="M85" s="401"/>
      <c r="N85" s="401"/>
      <c r="O85" s="441">
        <v>3.2</v>
      </c>
      <c r="P85" s="401"/>
      <c r="Q85" s="401"/>
      <c r="R85" s="442"/>
      <c r="S85" s="442"/>
      <c r="T85" s="443"/>
      <c r="U85" s="443"/>
      <c r="V85" s="443"/>
      <c r="W85" s="401"/>
      <c r="X85" s="443"/>
      <c r="Y85" s="401"/>
      <c r="Z85" s="443"/>
      <c r="AA85" s="219">
        <v>1</v>
      </c>
      <c r="AB85" s="219">
        <f>O85*AA85</f>
        <v>3.2</v>
      </c>
      <c r="AC85" s="401"/>
      <c r="AD85" s="443"/>
      <c r="AE85" s="401"/>
      <c r="AF85" s="443"/>
      <c r="AG85" s="401"/>
      <c r="AH85" s="443"/>
      <c r="AI85" s="401"/>
      <c r="AJ85" s="401"/>
      <c r="AK85" s="401"/>
      <c r="AL85" s="401"/>
      <c r="AM85" s="401"/>
      <c r="AN85" s="401"/>
      <c r="AO85" s="401"/>
      <c r="AP85" s="401"/>
      <c r="AQ85" s="401"/>
      <c r="AR85" s="401"/>
      <c r="AS85" s="401"/>
      <c r="AT85" s="401"/>
      <c r="AU85" s="401"/>
      <c r="AV85" s="401"/>
      <c r="AW85" s="401"/>
      <c r="AX85" s="401"/>
      <c r="AY85" s="401"/>
      <c r="AZ85" s="401"/>
      <c r="BA85" s="401"/>
      <c r="BB85" s="401"/>
      <c r="BC85" s="401"/>
      <c r="BD85" s="401"/>
      <c r="BE85" s="401"/>
      <c r="BF85" s="405">
        <f t="shared" si="2"/>
        <v>0</v>
      </c>
      <c r="BG85" s="7">
        <f t="shared" si="3"/>
        <v>0</v>
      </c>
    </row>
    <row r="86" spans="1:59" s="461" customFormat="1" ht="25.5">
      <c r="A86" s="461">
        <v>2206761091</v>
      </c>
      <c r="B86" s="461">
        <v>1</v>
      </c>
      <c r="C86" s="462">
        <v>39927</v>
      </c>
      <c r="D86" s="463">
        <v>0.41024305555555557</v>
      </c>
      <c r="E86" s="464">
        <v>42226</v>
      </c>
      <c r="F86" s="464">
        <v>13502</v>
      </c>
      <c r="G86" s="465">
        <v>0.37777777777777777</v>
      </c>
      <c r="H86" s="461" t="s">
        <v>14</v>
      </c>
      <c r="I86" s="461" t="s">
        <v>1</v>
      </c>
      <c r="J86" s="461" t="s">
        <v>169</v>
      </c>
      <c r="K86" s="466"/>
      <c r="L86" s="466"/>
      <c r="M86" s="466"/>
      <c r="N86" s="466"/>
      <c r="O86" s="467">
        <v>2.8</v>
      </c>
      <c r="P86" s="466"/>
      <c r="Q86" s="466"/>
      <c r="R86" s="468"/>
      <c r="S86" s="468"/>
      <c r="T86" s="469"/>
      <c r="U86" s="469"/>
      <c r="V86" s="469"/>
      <c r="W86" s="466"/>
      <c r="X86" s="469"/>
      <c r="Y86" s="466"/>
      <c r="Z86" s="469"/>
      <c r="AA86" s="466"/>
      <c r="AB86" s="469"/>
      <c r="AC86" s="470">
        <v>1</v>
      </c>
      <c r="AD86" s="470">
        <f>O86*AC86</f>
        <v>2.8</v>
      </c>
      <c r="AE86" s="466"/>
      <c r="AF86" s="469"/>
      <c r="AG86" s="466"/>
      <c r="AH86" s="469"/>
      <c r="AI86" s="466"/>
      <c r="AJ86" s="466"/>
      <c r="AK86" s="466"/>
      <c r="AL86" s="466"/>
      <c r="AM86" s="466"/>
      <c r="AN86" s="466"/>
      <c r="AO86" s="466"/>
      <c r="AP86" s="466"/>
      <c r="AQ86" s="466"/>
      <c r="AR86" s="466"/>
      <c r="AS86" s="466"/>
      <c r="AT86" s="466"/>
      <c r="AU86" s="466"/>
      <c r="AV86" s="466"/>
      <c r="AW86" s="466"/>
      <c r="AX86" s="466"/>
      <c r="AY86" s="466"/>
      <c r="AZ86" s="466"/>
      <c r="BA86" s="466"/>
      <c r="BB86" s="466"/>
      <c r="BC86" s="466"/>
      <c r="BD86" s="466"/>
      <c r="BE86" s="466"/>
      <c r="BF86" s="405">
        <f t="shared" si="2"/>
        <v>0</v>
      </c>
      <c r="BG86" s="7">
        <f t="shared" si="3"/>
        <v>0</v>
      </c>
    </row>
    <row r="87" spans="1:59" s="409" customFormat="1" ht="25.5">
      <c r="A87" s="409">
        <v>2206758660</v>
      </c>
      <c r="B87" s="409">
        <v>1</v>
      </c>
      <c r="C87" s="410">
        <v>39927</v>
      </c>
      <c r="D87" s="411">
        <v>0.2409259259259259</v>
      </c>
      <c r="E87" s="412">
        <v>42256</v>
      </c>
      <c r="F87" s="412">
        <v>13517</v>
      </c>
      <c r="G87" s="413">
        <v>0.3375</v>
      </c>
      <c r="H87" s="409" t="s">
        <v>22</v>
      </c>
      <c r="I87" s="409" t="s">
        <v>1</v>
      </c>
      <c r="J87" s="409" t="s">
        <v>157</v>
      </c>
      <c r="K87" s="399"/>
      <c r="L87" s="399"/>
      <c r="M87" s="399"/>
      <c r="N87" s="399"/>
      <c r="O87" s="417">
        <v>2.5</v>
      </c>
      <c r="P87" s="399"/>
      <c r="Q87" s="399"/>
      <c r="R87" s="415"/>
      <c r="S87" s="415"/>
      <c r="T87" s="414"/>
      <c r="U87" s="414"/>
      <c r="V87" s="414"/>
      <c r="W87" s="217">
        <v>1</v>
      </c>
      <c r="X87" s="217">
        <f>O87*W87</f>
        <v>2.5</v>
      </c>
      <c r="Y87" s="399"/>
      <c r="Z87" s="414"/>
      <c r="AA87" s="399"/>
      <c r="AB87" s="414"/>
      <c r="AC87" s="399"/>
      <c r="AD87" s="414"/>
      <c r="AE87" s="399"/>
      <c r="AF87" s="414"/>
      <c r="AG87" s="399"/>
      <c r="AH87" s="414"/>
      <c r="AI87" s="399"/>
      <c r="AJ87" s="399"/>
      <c r="AK87" s="399"/>
      <c r="AL87" s="399"/>
      <c r="AM87" s="399"/>
      <c r="AN87" s="399"/>
      <c r="AO87" s="399"/>
      <c r="AP87" s="399"/>
      <c r="AQ87" s="399"/>
      <c r="AR87" s="399"/>
      <c r="AS87" s="399"/>
      <c r="AT87" s="399"/>
      <c r="AU87" s="399"/>
      <c r="AV87" s="399"/>
      <c r="AW87" s="399"/>
      <c r="AX87" s="399"/>
      <c r="AY87" s="399"/>
      <c r="AZ87" s="399"/>
      <c r="BA87" s="399"/>
      <c r="BB87" s="399"/>
      <c r="BC87" s="399"/>
      <c r="BD87" s="399"/>
      <c r="BE87" s="399"/>
      <c r="BF87" s="405">
        <f t="shared" si="2"/>
        <v>0</v>
      </c>
      <c r="BG87" s="7">
        <f t="shared" si="3"/>
        <v>0</v>
      </c>
    </row>
    <row r="88" spans="1:59" s="461" customFormat="1" ht="25.5">
      <c r="A88" s="461">
        <v>2206757960</v>
      </c>
      <c r="B88" s="461">
        <v>1</v>
      </c>
      <c r="C88" s="462">
        <v>39927</v>
      </c>
      <c r="D88" s="463">
        <v>0.1918634259259259</v>
      </c>
      <c r="E88" s="464">
        <v>42263</v>
      </c>
      <c r="F88" s="464">
        <v>13466</v>
      </c>
      <c r="G88" s="465">
        <v>0.41875</v>
      </c>
      <c r="H88" s="461" t="s">
        <v>27</v>
      </c>
      <c r="I88" s="461" t="s">
        <v>1</v>
      </c>
      <c r="J88" s="461" t="s">
        <v>169</v>
      </c>
      <c r="K88" s="466"/>
      <c r="L88" s="466"/>
      <c r="M88" s="466"/>
      <c r="N88" s="466"/>
      <c r="O88" s="467">
        <v>3</v>
      </c>
      <c r="P88" s="466"/>
      <c r="Q88" s="466"/>
      <c r="R88" s="468"/>
      <c r="S88" s="468"/>
      <c r="T88" s="469"/>
      <c r="U88" s="469"/>
      <c r="V88" s="469"/>
      <c r="W88" s="466"/>
      <c r="X88" s="469"/>
      <c r="Y88" s="466"/>
      <c r="Z88" s="469"/>
      <c r="AA88" s="466"/>
      <c r="AB88" s="469"/>
      <c r="AC88" s="470">
        <v>1</v>
      </c>
      <c r="AD88" s="470">
        <f>O88*AC88</f>
        <v>3</v>
      </c>
      <c r="AE88" s="466"/>
      <c r="AF88" s="469"/>
      <c r="AG88" s="466"/>
      <c r="AH88" s="469"/>
      <c r="AI88" s="466"/>
      <c r="AJ88" s="466"/>
      <c r="AK88" s="466"/>
      <c r="AL88" s="466"/>
      <c r="AM88" s="466"/>
      <c r="AN88" s="466"/>
      <c r="AO88" s="466"/>
      <c r="AP88" s="466"/>
      <c r="AQ88" s="466"/>
      <c r="AR88" s="466"/>
      <c r="AS88" s="466"/>
      <c r="AT88" s="466"/>
      <c r="AU88" s="466"/>
      <c r="AV88" s="466"/>
      <c r="AW88" s="466"/>
      <c r="AX88" s="466"/>
      <c r="AY88" s="466"/>
      <c r="AZ88" s="466"/>
      <c r="BA88" s="466"/>
      <c r="BB88" s="466"/>
      <c r="BC88" s="466"/>
      <c r="BD88" s="466"/>
      <c r="BE88" s="466"/>
      <c r="BF88" s="405">
        <f t="shared" si="2"/>
        <v>0</v>
      </c>
      <c r="BG88" s="7">
        <f t="shared" si="3"/>
        <v>0</v>
      </c>
    </row>
    <row r="89" spans="1:59" s="461" customFormat="1" ht="25.5">
      <c r="A89" s="461">
        <v>2206754510</v>
      </c>
      <c r="B89" s="461">
        <v>1</v>
      </c>
      <c r="C89" s="462">
        <v>39926</v>
      </c>
      <c r="D89" s="463">
        <v>0.9526388888888889</v>
      </c>
      <c r="E89" s="464">
        <v>42239</v>
      </c>
      <c r="F89" s="464">
        <v>13475</v>
      </c>
      <c r="G89" s="465">
        <v>0.4201388888888889</v>
      </c>
      <c r="H89" s="461" t="s">
        <v>13</v>
      </c>
      <c r="I89" s="461" t="s">
        <v>1</v>
      </c>
      <c r="J89" s="461" t="s">
        <v>169</v>
      </c>
      <c r="K89" s="466"/>
      <c r="L89" s="466"/>
      <c r="M89" s="466"/>
      <c r="N89" s="466"/>
      <c r="O89" s="467">
        <v>2.7</v>
      </c>
      <c r="P89" s="466"/>
      <c r="Q89" s="466"/>
      <c r="R89" s="468"/>
      <c r="S89" s="468"/>
      <c r="T89" s="469"/>
      <c r="U89" s="469"/>
      <c r="V89" s="469"/>
      <c r="W89" s="466"/>
      <c r="X89" s="469"/>
      <c r="Y89" s="466"/>
      <c r="Z89" s="469"/>
      <c r="AA89" s="466"/>
      <c r="AB89" s="469"/>
      <c r="AC89" s="470">
        <v>1</v>
      </c>
      <c r="AD89" s="470">
        <f>O89*AC89</f>
        <v>2.7</v>
      </c>
      <c r="AE89" s="466"/>
      <c r="AF89" s="469"/>
      <c r="AG89" s="466"/>
      <c r="AH89" s="469"/>
      <c r="AI89" s="466"/>
      <c r="AJ89" s="466"/>
      <c r="AK89" s="466"/>
      <c r="AL89" s="466"/>
      <c r="AM89" s="466"/>
      <c r="AN89" s="466"/>
      <c r="AO89" s="466"/>
      <c r="AP89" s="466"/>
      <c r="AQ89" s="466"/>
      <c r="AR89" s="466"/>
      <c r="AS89" s="466"/>
      <c r="AT89" s="466"/>
      <c r="AU89" s="466"/>
      <c r="AV89" s="466"/>
      <c r="AW89" s="466"/>
      <c r="AX89" s="466"/>
      <c r="AY89" s="466"/>
      <c r="AZ89" s="466"/>
      <c r="BA89" s="466"/>
      <c r="BB89" s="466"/>
      <c r="BC89" s="466"/>
      <c r="BD89" s="466"/>
      <c r="BE89" s="466"/>
      <c r="BF89" s="405">
        <f t="shared" si="2"/>
        <v>0</v>
      </c>
      <c r="BG89" s="7">
        <f t="shared" si="3"/>
        <v>0</v>
      </c>
    </row>
    <row r="90" spans="1:59" s="461" customFormat="1" ht="25.5">
      <c r="A90" s="461">
        <v>2206753890</v>
      </c>
      <c r="B90" s="461">
        <v>1</v>
      </c>
      <c r="C90" s="462">
        <v>39926</v>
      </c>
      <c r="D90" s="463">
        <v>0.9090277777777778</v>
      </c>
      <c r="E90" s="464">
        <v>42233</v>
      </c>
      <c r="F90" s="464">
        <v>13479</v>
      </c>
      <c r="G90" s="465">
        <v>0.3770833333333334</v>
      </c>
      <c r="H90" s="461" t="s">
        <v>37</v>
      </c>
      <c r="I90" s="461" t="s">
        <v>1</v>
      </c>
      <c r="J90" s="461" t="s">
        <v>169</v>
      </c>
      <c r="K90" s="466"/>
      <c r="L90" s="466"/>
      <c r="M90" s="466"/>
      <c r="N90" s="466"/>
      <c r="O90" s="467">
        <v>4</v>
      </c>
      <c r="P90" s="466"/>
      <c r="Q90" s="466"/>
      <c r="R90" s="468"/>
      <c r="S90" s="468"/>
      <c r="T90" s="469"/>
      <c r="U90" s="469"/>
      <c r="V90" s="469"/>
      <c r="W90" s="466"/>
      <c r="X90" s="469"/>
      <c r="Y90" s="466"/>
      <c r="Z90" s="469"/>
      <c r="AA90" s="466"/>
      <c r="AB90" s="469"/>
      <c r="AC90" s="470">
        <v>1</v>
      </c>
      <c r="AD90" s="470">
        <f>O90*AC90</f>
        <v>4</v>
      </c>
      <c r="AE90" s="466"/>
      <c r="AF90" s="469"/>
      <c r="AG90" s="466"/>
      <c r="AH90" s="469"/>
      <c r="AI90" s="466"/>
      <c r="AJ90" s="466"/>
      <c r="AK90" s="466"/>
      <c r="AL90" s="466"/>
      <c r="AM90" s="466"/>
      <c r="AN90" s="466"/>
      <c r="AO90" s="466"/>
      <c r="AP90" s="466"/>
      <c r="AQ90" s="466"/>
      <c r="AR90" s="466"/>
      <c r="AS90" s="466"/>
      <c r="AT90" s="466"/>
      <c r="AU90" s="466"/>
      <c r="AV90" s="466"/>
      <c r="AW90" s="466"/>
      <c r="AX90" s="466"/>
      <c r="AY90" s="466"/>
      <c r="AZ90" s="466"/>
      <c r="BA90" s="466"/>
      <c r="BB90" s="466"/>
      <c r="BC90" s="466"/>
      <c r="BD90" s="466"/>
      <c r="BE90" s="466"/>
      <c r="BF90" s="405">
        <f t="shared" si="2"/>
        <v>0</v>
      </c>
      <c r="BG90" s="7">
        <f t="shared" si="3"/>
        <v>0</v>
      </c>
    </row>
    <row r="91" spans="1:59" s="461" customFormat="1" ht="25.5">
      <c r="A91" s="461">
        <v>2206752910</v>
      </c>
      <c r="B91" s="461">
        <v>1</v>
      </c>
      <c r="C91" s="462">
        <v>39926</v>
      </c>
      <c r="D91" s="463">
        <v>0.8415393518518518</v>
      </c>
      <c r="E91" s="464">
        <v>42255</v>
      </c>
      <c r="F91" s="464">
        <v>13472</v>
      </c>
      <c r="G91" s="465">
        <v>0.38125</v>
      </c>
      <c r="H91" s="461" t="s">
        <v>13</v>
      </c>
      <c r="I91" s="461" t="s">
        <v>1</v>
      </c>
      <c r="J91" s="461" t="s">
        <v>169</v>
      </c>
      <c r="K91" s="466"/>
      <c r="L91" s="466"/>
      <c r="M91" s="466"/>
      <c r="N91" s="466"/>
      <c r="O91" s="467">
        <v>2.7</v>
      </c>
      <c r="P91" s="466"/>
      <c r="Q91" s="466"/>
      <c r="R91" s="468"/>
      <c r="S91" s="468"/>
      <c r="T91" s="469"/>
      <c r="U91" s="469"/>
      <c r="V91" s="469"/>
      <c r="W91" s="466"/>
      <c r="X91" s="469"/>
      <c r="Y91" s="466"/>
      <c r="Z91" s="469"/>
      <c r="AA91" s="466"/>
      <c r="AB91" s="469"/>
      <c r="AC91" s="470">
        <v>1</v>
      </c>
      <c r="AD91" s="470">
        <f>O91*AC91</f>
        <v>2.7</v>
      </c>
      <c r="AE91" s="466"/>
      <c r="AF91" s="469"/>
      <c r="AG91" s="466"/>
      <c r="AH91" s="469"/>
      <c r="AI91" s="466"/>
      <c r="AJ91" s="466"/>
      <c r="AK91" s="466"/>
      <c r="AL91" s="466"/>
      <c r="AM91" s="466"/>
      <c r="AN91" s="466"/>
      <c r="AO91" s="466"/>
      <c r="AP91" s="466"/>
      <c r="AQ91" s="466"/>
      <c r="AR91" s="466"/>
      <c r="AS91" s="466"/>
      <c r="AT91" s="466"/>
      <c r="AU91" s="466"/>
      <c r="AV91" s="466"/>
      <c r="AW91" s="466"/>
      <c r="AX91" s="466"/>
      <c r="AY91" s="466"/>
      <c r="AZ91" s="466"/>
      <c r="BA91" s="466"/>
      <c r="BB91" s="466"/>
      <c r="BC91" s="466"/>
      <c r="BD91" s="466"/>
      <c r="BE91" s="466"/>
      <c r="BF91" s="405">
        <f t="shared" si="2"/>
        <v>0</v>
      </c>
      <c r="BG91" s="7">
        <f t="shared" si="3"/>
        <v>0</v>
      </c>
    </row>
    <row r="92" spans="1:59" s="409" customFormat="1" ht="25.5">
      <c r="A92" s="409">
        <v>2206752570</v>
      </c>
      <c r="B92" s="409">
        <v>1</v>
      </c>
      <c r="C92" s="410">
        <v>39926</v>
      </c>
      <c r="D92" s="411">
        <v>0.8180092592592593</v>
      </c>
      <c r="E92" s="412">
        <v>42277</v>
      </c>
      <c r="F92" s="412">
        <v>13492</v>
      </c>
      <c r="G92" s="413">
        <v>0.4201388888888889</v>
      </c>
      <c r="H92" s="409" t="s">
        <v>22</v>
      </c>
      <c r="I92" s="409" t="s">
        <v>1</v>
      </c>
      <c r="J92" s="409" t="s">
        <v>157</v>
      </c>
      <c r="K92" s="399"/>
      <c r="L92" s="399"/>
      <c r="M92" s="399"/>
      <c r="N92" s="399"/>
      <c r="O92" s="417">
        <v>2.5</v>
      </c>
      <c r="P92" s="399"/>
      <c r="Q92" s="399"/>
      <c r="R92" s="415"/>
      <c r="S92" s="415"/>
      <c r="T92" s="414"/>
      <c r="U92" s="414"/>
      <c r="V92" s="414"/>
      <c r="W92" s="217">
        <v>1</v>
      </c>
      <c r="X92" s="217">
        <f>O92*W92</f>
        <v>2.5</v>
      </c>
      <c r="Y92" s="399"/>
      <c r="Z92" s="414"/>
      <c r="AA92" s="399"/>
      <c r="AB92" s="414"/>
      <c r="AC92" s="399"/>
      <c r="AD92" s="414"/>
      <c r="AE92" s="399"/>
      <c r="AF92" s="414"/>
      <c r="AG92" s="399"/>
      <c r="AH92" s="414"/>
      <c r="AI92" s="399"/>
      <c r="AJ92" s="399"/>
      <c r="AK92" s="399"/>
      <c r="AL92" s="399"/>
      <c r="AM92" s="399"/>
      <c r="AN92" s="399"/>
      <c r="AO92" s="399"/>
      <c r="AP92" s="399"/>
      <c r="AQ92" s="399"/>
      <c r="AR92" s="399"/>
      <c r="AS92" s="399"/>
      <c r="AT92" s="399"/>
      <c r="AU92" s="399"/>
      <c r="AV92" s="399"/>
      <c r="AW92" s="399"/>
      <c r="AX92" s="399"/>
      <c r="AY92" s="399"/>
      <c r="AZ92" s="399"/>
      <c r="BA92" s="399"/>
      <c r="BB92" s="399"/>
      <c r="BC92" s="399"/>
      <c r="BD92" s="399"/>
      <c r="BE92" s="399"/>
      <c r="BF92" s="405">
        <f t="shared" si="2"/>
        <v>0</v>
      </c>
      <c r="BG92" s="7">
        <f t="shared" si="3"/>
        <v>0</v>
      </c>
    </row>
    <row r="93" spans="1:74" s="175" customFormat="1" ht="38.25">
      <c r="A93" s="175">
        <v>2206750420</v>
      </c>
      <c r="B93" s="175">
        <v>1</v>
      </c>
      <c r="C93" s="176">
        <v>39926</v>
      </c>
      <c r="D93" s="177">
        <v>0.6693634259259259</v>
      </c>
      <c r="E93" s="178">
        <v>38915</v>
      </c>
      <c r="F93" s="178">
        <v>12766</v>
      </c>
      <c r="G93" s="180">
        <v>1.4618055555555556</v>
      </c>
      <c r="H93" s="175" t="s">
        <v>55</v>
      </c>
      <c r="I93" s="175" t="s">
        <v>1</v>
      </c>
      <c r="J93" s="175" t="s">
        <v>116</v>
      </c>
      <c r="K93" s="395"/>
      <c r="L93" s="395"/>
      <c r="M93" s="395"/>
      <c r="N93" s="395"/>
      <c r="O93" s="416">
        <v>2.9</v>
      </c>
      <c r="P93" s="395"/>
      <c r="Q93" s="395"/>
      <c r="R93" s="396"/>
      <c r="S93" s="397"/>
      <c r="T93" s="394"/>
      <c r="U93" s="398"/>
      <c r="V93" s="398"/>
      <c r="W93" s="399"/>
      <c r="X93" s="394"/>
      <c r="Y93" s="400"/>
      <c r="Z93" s="394"/>
      <c r="AA93" s="401"/>
      <c r="AB93" s="394"/>
      <c r="AC93" s="402"/>
      <c r="AD93" s="394"/>
      <c r="AE93" s="403"/>
      <c r="AF93" s="394"/>
      <c r="AG93" s="404"/>
      <c r="AH93" s="394"/>
      <c r="AI93" s="405"/>
      <c r="AJ93" s="405"/>
      <c r="AK93" s="405"/>
      <c r="AL93" s="405"/>
      <c r="AM93" s="405"/>
      <c r="AN93" s="405"/>
      <c r="AO93" s="405">
        <v>1</v>
      </c>
      <c r="AP93" s="405"/>
      <c r="AQ93" s="405"/>
      <c r="AR93" s="405"/>
      <c r="AS93" s="405"/>
      <c r="AT93" s="405"/>
      <c r="AU93" s="405"/>
      <c r="AV93" s="405"/>
      <c r="AW93" s="405"/>
      <c r="AX93" s="405"/>
      <c r="AY93" s="405"/>
      <c r="AZ93" s="405"/>
      <c r="BA93" s="405"/>
      <c r="BB93" s="405"/>
      <c r="BC93" s="405"/>
      <c r="BD93" s="405"/>
      <c r="BE93" s="405"/>
      <c r="BF93" s="405">
        <f t="shared" si="2"/>
        <v>1</v>
      </c>
      <c r="BG93" s="7">
        <f>O93*BF93</f>
        <v>2.9</v>
      </c>
      <c r="BI93" s="181"/>
      <c r="BJ93" s="181"/>
      <c r="BK93" s="327"/>
      <c r="BL93" s="327"/>
      <c r="BM93" s="330"/>
      <c r="BN93" s="330"/>
      <c r="BO93" s="193"/>
      <c r="BP93" s="193"/>
      <c r="BQ93" s="198"/>
      <c r="BR93" s="198"/>
      <c r="BS93" s="189"/>
      <c r="BT93" s="189"/>
      <c r="BU93" s="196"/>
      <c r="BV93" s="196"/>
    </row>
    <row r="94" spans="1:59" s="461" customFormat="1" ht="25.5">
      <c r="A94" s="461">
        <v>2206749930</v>
      </c>
      <c r="B94" s="461">
        <v>1</v>
      </c>
      <c r="C94" s="462">
        <v>39926</v>
      </c>
      <c r="D94" s="463">
        <v>0.6348148148148148</v>
      </c>
      <c r="E94" s="464">
        <v>42247</v>
      </c>
      <c r="F94" s="464">
        <v>13492</v>
      </c>
      <c r="G94" s="465">
        <v>0.38125</v>
      </c>
      <c r="H94" s="461" t="s">
        <v>37</v>
      </c>
      <c r="I94" s="461" t="s">
        <v>1</v>
      </c>
      <c r="J94" s="461" t="s">
        <v>169</v>
      </c>
      <c r="K94" s="466"/>
      <c r="L94" s="466"/>
      <c r="M94" s="466"/>
      <c r="N94" s="466"/>
      <c r="O94" s="467">
        <v>4</v>
      </c>
      <c r="P94" s="466"/>
      <c r="Q94" s="466"/>
      <c r="R94" s="468"/>
      <c r="S94" s="468"/>
      <c r="T94" s="469"/>
      <c r="U94" s="469"/>
      <c r="V94" s="469"/>
      <c r="W94" s="466"/>
      <c r="X94" s="469"/>
      <c r="Y94" s="466"/>
      <c r="Z94" s="469"/>
      <c r="AA94" s="466"/>
      <c r="AB94" s="469"/>
      <c r="AC94" s="470">
        <v>1</v>
      </c>
      <c r="AD94" s="470">
        <f>O94*AC94</f>
        <v>4</v>
      </c>
      <c r="AE94" s="466"/>
      <c r="AF94" s="469"/>
      <c r="AG94" s="466"/>
      <c r="AH94" s="469"/>
      <c r="AI94" s="466"/>
      <c r="AJ94" s="466"/>
      <c r="AK94" s="466"/>
      <c r="AL94" s="466"/>
      <c r="AM94" s="466"/>
      <c r="AN94" s="466"/>
      <c r="AO94" s="466"/>
      <c r="AP94" s="466"/>
      <c r="AQ94" s="466"/>
      <c r="AR94" s="466"/>
      <c r="AS94" s="466"/>
      <c r="AT94" s="466"/>
      <c r="AU94" s="466"/>
      <c r="AV94" s="466"/>
      <c r="AW94" s="466"/>
      <c r="AX94" s="466"/>
      <c r="AY94" s="466"/>
      <c r="AZ94" s="466"/>
      <c r="BA94" s="466"/>
      <c r="BB94" s="466"/>
      <c r="BC94" s="466"/>
      <c r="BD94" s="466"/>
      <c r="BE94" s="466"/>
      <c r="BF94" s="405">
        <f t="shared" si="2"/>
        <v>0</v>
      </c>
      <c r="BG94" s="7">
        <f aca="true" t="shared" si="4" ref="BG94:BG157">O94*BF94</f>
        <v>0</v>
      </c>
    </row>
    <row r="95" spans="1:59" s="428" customFormat="1" ht="12.75">
      <c r="A95" s="428">
        <v>2206749240</v>
      </c>
      <c r="B95" s="428">
        <v>1</v>
      </c>
      <c r="C95" s="429">
        <v>39926</v>
      </c>
      <c r="D95" s="430">
        <v>0.5861921296296296</v>
      </c>
      <c r="E95" s="436">
        <v>1.7715277777777778</v>
      </c>
      <c r="F95" s="432">
        <v>0.5729166666666666</v>
      </c>
      <c r="G95" s="432">
        <v>0.38055555555555554</v>
      </c>
      <c r="H95" s="428" t="s">
        <v>22</v>
      </c>
      <c r="I95" s="428" t="s">
        <v>1</v>
      </c>
      <c r="J95" s="428" t="s">
        <v>12</v>
      </c>
      <c r="K95" s="400"/>
      <c r="L95" s="400"/>
      <c r="M95" s="400"/>
      <c r="N95" s="400"/>
      <c r="O95" s="433">
        <v>2.5</v>
      </c>
      <c r="P95" s="400"/>
      <c r="Q95" s="400"/>
      <c r="R95" s="434"/>
      <c r="S95" s="434"/>
      <c r="T95" s="435"/>
      <c r="U95" s="435"/>
      <c r="V95" s="435"/>
      <c r="W95" s="400"/>
      <c r="X95" s="435"/>
      <c r="Y95" s="218">
        <v>1</v>
      </c>
      <c r="Z95" s="218">
        <f>O95*Y95</f>
        <v>2.5</v>
      </c>
      <c r="AA95" s="400"/>
      <c r="AB95" s="435"/>
      <c r="AC95" s="400"/>
      <c r="AD95" s="435"/>
      <c r="AE95" s="400"/>
      <c r="AF95" s="435"/>
      <c r="AG95" s="400"/>
      <c r="AH95" s="435"/>
      <c r="AI95" s="400"/>
      <c r="AJ95" s="400"/>
      <c r="AK95" s="400"/>
      <c r="AL95" s="400"/>
      <c r="AM95" s="400"/>
      <c r="AN95" s="400"/>
      <c r="AO95" s="400"/>
      <c r="AP95" s="400"/>
      <c r="AQ95" s="400"/>
      <c r="AR95" s="400"/>
      <c r="AS95" s="400"/>
      <c r="AT95" s="400"/>
      <c r="AU95" s="400"/>
      <c r="AV95" s="400"/>
      <c r="AW95" s="400"/>
      <c r="AX95" s="400"/>
      <c r="AY95" s="400"/>
      <c r="AZ95" s="400"/>
      <c r="BA95" s="400"/>
      <c r="BB95" s="400"/>
      <c r="BC95" s="400"/>
      <c r="BD95" s="400"/>
      <c r="BE95" s="400"/>
      <c r="BF95" s="405">
        <f t="shared" si="2"/>
        <v>0</v>
      </c>
      <c r="BG95" s="7">
        <f t="shared" si="4"/>
        <v>0</v>
      </c>
    </row>
    <row r="96" spans="1:59" s="428" customFormat="1" ht="12.75">
      <c r="A96" s="428">
        <v>2206738290</v>
      </c>
      <c r="B96" s="428">
        <v>1</v>
      </c>
      <c r="C96" s="429">
        <v>39925</v>
      </c>
      <c r="D96" s="430">
        <v>0.8262731481481481</v>
      </c>
      <c r="E96" s="431">
        <v>42429</v>
      </c>
      <c r="F96" s="431">
        <v>13292</v>
      </c>
      <c r="G96" s="432">
        <v>0.5888888888888889</v>
      </c>
      <c r="H96" s="428" t="s">
        <v>25</v>
      </c>
      <c r="I96" s="428" t="s">
        <v>1</v>
      </c>
      <c r="J96" s="428" t="s">
        <v>12</v>
      </c>
      <c r="K96" s="400"/>
      <c r="L96" s="400"/>
      <c r="M96" s="400"/>
      <c r="N96" s="400"/>
      <c r="O96" s="433">
        <v>2.6</v>
      </c>
      <c r="P96" s="400"/>
      <c r="Q96" s="400"/>
      <c r="R96" s="434"/>
      <c r="S96" s="434"/>
      <c r="T96" s="435"/>
      <c r="U96" s="435"/>
      <c r="V96" s="435"/>
      <c r="W96" s="400"/>
      <c r="X96" s="435"/>
      <c r="Y96" s="218">
        <v>1</v>
      </c>
      <c r="Z96" s="218">
        <f>O96*Y96</f>
        <v>2.6</v>
      </c>
      <c r="AA96" s="400"/>
      <c r="AB96" s="435"/>
      <c r="AC96" s="400"/>
      <c r="AD96" s="435"/>
      <c r="AE96" s="400"/>
      <c r="AF96" s="435"/>
      <c r="AG96" s="400"/>
      <c r="AH96" s="435"/>
      <c r="AI96" s="400"/>
      <c r="AJ96" s="400"/>
      <c r="AK96" s="400"/>
      <c r="AL96" s="400"/>
      <c r="AM96" s="400"/>
      <c r="AN96" s="400"/>
      <c r="AO96" s="400"/>
      <c r="AP96" s="400"/>
      <c r="AQ96" s="400"/>
      <c r="AR96" s="400"/>
      <c r="AS96" s="400"/>
      <c r="AT96" s="400"/>
      <c r="AU96" s="400"/>
      <c r="AV96" s="400"/>
      <c r="AW96" s="400"/>
      <c r="AX96" s="400"/>
      <c r="AY96" s="400"/>
      <c r="AZ96" s="400"/>
      <c r="BA96" s="400"/>
      <c r="BB96" s="400"/>
      <c r="BC96" s="400"/>
      <c r="BD96" s="400"/>
      <c r="BE96" s="400"/>
      <c r="BF96" s="405">
        <f t="shared" si="2"/>
        <v>0</v>
      </c>
      <c r="BG96" s="7">
        <f t="shared" si="4"/>
        <v>0</v>
      </c>
    </row>
    <row r="97" spans="1:59" s="428" customFormat="1" ht="12.75">
      <c r="A97" s="428">
        <v>2206736520</v>
      </c>
      <c r="B97" s="428">
        <v>1</v>
      </c>
      <c r="C97" s="429">
        <v>39925</v>
      </c>
      <c r="D97" s="430">
        <v>0.7035532407407407</v>
      </c>
      <c r="E97" s="431">
        <v>42399</v>
      </c>
      <c r="F97" s="431">
        <v>13409</v>
      </c>
      <c r="G97" s="432">
        <v>0.41944444444444445</v>
      </c>
      <c r="H97" s="428" t="s">
        <v>25</v>
      </c>
      <c r="I97" s="428" t="s">
        <v>1</v>
      </c>
      <c r="J97" s="428" t="s">
        <v>12</v>
      </c>
      <c r="K97" s="400"/>
      <c r="L97" s="400"/>
      <c r="M97" s="400"/>
      <c r="N97" s="400"/>
      <c r="O97" s="433">
        <v>2.6</v>
      </c>
      <c r="P97" s="400"/>
      <c r="Q97" s="400"/>
      <c r="R97" s="434"/>
      <c r="S97" s="434"/>
      <c r="T97" s="435"/>
      <c r="U97" s="435"/>
      <c r="V97" s="435"/>
      <c r="W97" s="400"/>
      <c r="X97" s="435"/>
      <c r="Y97" s="218">
        <v>1</v>
      </c>
      <c r="Z97" s="218">
        <f>O97*Y97</f>
        <v>2.6</v>
      </c>
      <c r="AA97" s="400"/>
      <c r="AB97" s="435"/>
      <c r="AC97" s="400"/>
      <c r="AD97" s="435"/>
      <c r="AE97" s="400"/>
      <c r="AF97" s="435"/>
      <c r="AG97" s="400"/>
      <c r="AH97" s="435"/>
      <c r="AI97" s="400"/>
      <c r="AJ97" s="400"/>
      <c r="AK97" s="400"/>
      <c r="AL97" s="400"/>
      <c r="AM97" s="400"/>
      <c r="AN97" s="400"/>
      <c r="AO97" s="400"/>
      <c r="AP97" s="400"/>
      <c r="AQ97" s="400"/>
      <c r="AR97" s="400"/>
      <c r="AS97" s="400"/>
      <c r="AT97" s="400"/>
      <c r="AU97" s="400"/>
      <c r="AV97" s="400"/>
      <c r="AW97" s="400"/>
      <c r="AX97" s="400"/>
      <c r="AY97" s="400"/>
      <c r="AZ97" s="400"/>
      <c r="BA97" s="400"/>
      <c r="BB97" s="400"/>
      <c r="BC97" s="400"/>
      <c r="BD97" s="400"/>
      <c r="BE97" s="400"/>
      <c r="BF97" s="405">
        <f t="shared" si="2"/>
        <v>0</v>
      </c>
      <c r="BG97" s="7">
        <f t="shared" si="4"/>
        <v>0</v>
      </c>
    </row>
    <row r="98" spans="1:74" s="175" customFormat="1" ht="25.5">
      <c r="A98" s="175">
        <v>2206733910</v>
      </c>
      <c r="B98" s="175">
        <v>1</v>
      </c>
      <c r="C98" s="176">
        <v>39925</v>
      </c>
      <c r="D98" s="177">
        <v>0.5225115740740741</v>
      </c>
      <c r="E98" s="178">
        <v>42578</v>
      </c>
      <c r="F98" s="178">
        <v>12827</v>
      </c>
      <c r="G98" s="179">
        <v>0.3763888888888889</v>
      </c>
      <c r="H98" s="175" t="s">
        <v>52</v>
      </c>
      <c r="I98" s="175" t="s">
        <v>1</v>
      </c>
      <c r="J98" s="175" t="s">
        <v>195</v>
      </c>
      <c r="K98" s="395"/>
      <c r="L98" s="395"/>
      <c r="M98" s="395"/>
      <c r="N98" s="395"/>
      <c r="O98" s="416">
        <v>3.6</v>
      </c>
      <c r="P98" s="395"/>
      <c r="Q98" s="395"/>
      <c r="R98" s="396"/>
      <c r="S98" s="397"/>
      <c r="T98" s="394"/>
      <c r="U98" s="398"/>
      <c r="V98" s="398"/>
      <c r="W98" s="399"/>
      <c r="X98" s="394"/>
      <c r="Y98" s="400"/>
      <c r="Z98" s="394"/>
      <c r="AA98" s="401"/>
      <c r="AB98" s="394"/>
      <c r="AC98" s="402"/>
      <c r="AD98" s="394"/>
      <c r="AE98" s="403"/>
      <c r="AF98" s="394"/>
      <c r="AG98" s="404"/>
      <c r="AH98" s="394"/>
      <c r="AI98" s="405"/>
      <c r="AJ98" s="405"/>
      <c r="AK98" s="405"/>
      <c r="AL98" s="405"/>
      <c r="AM98" s="405"/>
      <c r="AN98" s="405">
        <v>1</v>
      </c>
      <c r="AO98" s="405"/>
      <c r="AP98" s="405"/>
      <c r="AQ98" s="405"/>
      <c r="AR98" s="405"/>
      <c r="AS98" s="405"/>
      <c r="AT98" s="405"/>
      <c r="AU98" s="405"/>
      <c r="AV98" s="405"/>
      <c r="AW98" s="405"/>
      <c r="AX98" s="405"/>
      <c r="AY98" s="405"/>
      <c r="AZ98" s="405"/>
      <c r="BA98" s="405"/>
      <c r="BB98" s="405"/>
      <c r="BC98" s="405"/>
      <c r="BD98" s="405"/>
      <c r="BE98" s="405"/>
      <c r="BF98" s="405">
        <f t="shared" si="2"/>
        <v>1</v>
      </c>
      <c r="BG98" s="7">
        <f t="shared" si="4"/>
        <v>3.6</v>
      </c>
      <c r="BI98" s="181"/>
      <c r="BJ98" s="181"/>
      <c r="BK98" s="327"/>
      <c r="BL98" s="327"/>
      <c r="BM98" s="330"/>
      <c r="BN98" s="330"/>
      <c r="BO98" s="193"/>
      <c r="BP98" s="193"/>
      <c r="BQ98" s="198"/>
      <c r="BR98" s="198"/>
      <c r="BS98" s="189"/>
      <c r="BT98" s="189"/>
      <c r="BU98" s="196"/>
      <c r="BV98" s="196"/>
    </row>
    <row r="99" spans="1:59" s="419" customFormat="1" ht="25.5">
      <c r="A99" s="419">
        <v>2206731960</v>
      </c>
      <c r="B99" s="419">
        <v>1</v>
      </c>
      <c r="C99" s="420">
        <v>39925</v>
      </c>
      <c r="D99" s="421">
        <v>0.3864814814814815</v>
      </c>
      <c r="E99" s="422">
        <v>42465</v>
      </c>
      <c r="F99" s="422">
        <v>13383</v>
      </c>
      <c r="G99" s="427">
        <v>0.3756944444444445</v>
      </c>
      <c r="H99" s="419" t="s">
        <v>25</v>
      </c>
      <c r="I99" s="419" t="s">
        <v>1</v>
      </c>
      <c r="J99" s="419" t="s">
        <v>10</v>
      </c>
      <c r="K99" s="403"/>
      <c r="L99" s="403"/>
      <c r="M99" s="403"/>
      <c r="N99" s="403"/>
      <c r="O99" s="423">
        <v>2.6</v>
      </c>
      <c r="P99" s="403"/>
      <c r="Q99" s="403"/>
      <c r="R99" s="424"/>
      <c r="S99" s="424"/>
      <c r="T99" s="425"/>
      <c r="U99" s="425"/>
      <c r="V99" s="425"/>
      <c r="W99" s="403"/>
      <c r="X99" s="425"/>
      <c r="Y99" s="403"/>
      <c r="Z99" s="425"/>
      <c r="AA99" s="403"/>
      <c r="AB99" s="425"/>
      <c r="AC99" s="403"/>
      <c r="AD99" s="425"/>
      <c r="AE99" s="220">
        <v>1</v>
      </c>
      <c r="AF99" s="220">
        <f>O99*AE99</f>
        <v>2.6</v>
      </c>
      <c r="AG99" s="403"/>
      <c r="AH99" s="425"/>
      <c r="AI99" s="403"/>
      <c r="AJ99" s="403"/>
      <c r="AK99" s="403"/>
      <c r="AL99" s="403"/>
      <c r="AM99" s="403"/>
      <c r="AN99" s="403"/>
      <c r="AO99" s="403"/>
      <c r="AP99" s="403"/>
      <c r="AQ99" s="403"/>
      <c r="AR99" s="403"/>
      <c r="AS99" s="403"/>
      <c r="AT99" s="403"/>
      <c r="AU99" s="403"/>
      <c r="AV99" s="403"/>
      <c r="AW99" s="403"/>
      <c r="AX99" s="403"/>
      <c r="AY99" s="403"/>
      <c r="AZ99" s="403"/>
      <c r="BA99" s="403"/>
      <c r="BB99" s="403"/>
      <c r="BC99" s="403"/>
      <c r="BD99" s="403"/>
      <c r="BE99" s="403"/>
      <c r="BF99" s="405">
        <f t="shared" si="2"/>
        <v>0</v>
      </c>
      <c r="BG99" s="7">
        <f t="shared" si="4"/>
        <v>0</v>
      </c>
    </row>
    <row r="100" spans="1:59" s="461" customFormat="1" ht="25.5">
      <c r="A100" s="461">
        <v>2206731730</v>
      </c>
      <c r="B100" s="461">
        <v>1</v>
      </c>
      <c r="C100" s="462">
        <v>39925</v>
      </c>
      <c r="D100" s="463">
        <v>0.3704513888888889</v>
      </c>
      <c r="E100" s="464">
        <v>42247</v>
      </c>
      <c r="F100" s="464">
        <v>13494</v>
      </c>
      <c r="G100" s="465">
        <v>0.4201388888888889</v>
      </c>
      <c r="H100" s="461" t="s">
        <v>14</v>
      </c>
      <c r="I100" s="461" t="s">
        <v>1</v>
      </c>
      <c r="J100" s="461" t="s">
        <v>169</v>
      </c>
      <c r="K100" s="466"/>
      <c r="L100" s="466"/>
      <c r="M100" s="466"/>
      <c r="N100" s="466"/>
      <c r="O100" s="467">
        <v>2.8</v>
      </c>
      <c r="P100" s="466"/>
      <c r="Q100" s="466"/>
      <c r="R100" s="468"/>
      <c r="S100" s="468"/>
      <c r="T100" s="469"/>
      <c r="U100" s="469"/>
      <c r="V100" s="469"/>
      <c r="W100" s="466"/>
      <c r="X100" s="469"/>
      <c r="Y100" s="466"/>
      <c r="Z100" s="469"/>
      <c r="AA100" s="466"/>
      <c r="AB100" s="469"/>
      <c r="AC100" s="470">
        <v>1</v>
      </c>
      <c r="AD100" s="470">
        <f>O100*AC100</f>
        <v>2.8</v>
      </c>
      <c r="AE100" s="466"/>
      <c r="AF100" s="469"/>
      <c r="AG100" s="466"/>
      <c r="AH100" s="469"/>
      <c r="AI100" s="466"/>
      <c r="AJ100" s="466"/>
      <c r="AK100" s="466"/>
      <c r="AL100" s="466"/>
      <c r="AM100" s="466"/>
      <c r="AN100" s="466"/>
      <c r="AO100" s="466"/>
      <c r="AP100" s="466"/>
      <c r="AQ100" s="466"/>
      <c r="AR100" s="466"/>
      <c r="AS100" s="466"/>
      <c r="AT100" s="466"/>
      <c r="AU100" s="466"/>
      <c r="AV100" s="466"/>
      <c r="AW100" s="466"/>
      <c r="AX100" s="466"/>
      <c r="AY100" s="466"/>
      <c r="AZ100" s="466"/>
      <c r="BA100" s="466"/>
      <c r="BB100" s="466"/>
      <c r="BC100" s="466"/>
      <c r="BD100" s="466"/>
      <c r="BE100" s="466"/>
      <c r="BF100" s="405">
        <f t="shared" si="2"/>
        <v>0</v>
      </c>
      <c r="BG100" s="7">
        <f t="shared" si="4"/>
        <v>0</v>
      </c>
    </row>
    <row r="101" spans="1:59" s="461" customFormat="1" ht="25.5">
      <c r="A101" s="461">
        <v>2206730150</v>
      </c>
      <c r="B101" s="461">
        <v>1</v>
      </c>
      <c r="C101" s="462">
        <v>39925</v>
      </c>
      <c r="D101" s="463">
        <v>0.260775462962963</v>
      </c>
      <c r="E101" s="464">
        <v>42212</v>
      </c>
      <c r="F101" s="464">
        <v>13495</v>
      </c>
      <c r="G101" s="465">
        <v>0.4590277777777778</v>
      </c>
      <c r="H101" s="461" t="s">
        <v>66</v>
      </c>
      <c r="I101" s="461" t="s">
        <v>1</v>
      </c>
      <c r="J101" s="461" t="s">
        <v>169</v>
      </c>
      <c r="K101" s="466"/>
      <c r="L101" s="466"/>
      <c r="M101" s="466"/>
      <c r="N101" s="466"/>
      <c r="O101" s="467">
        <v>1.9</v>
      </c>
      <c r="P101" s="466"/>
      <c r="Q101" s="466"/>
      <c r="R101" s="468"/>
      <c r="S101" s="468"/>
      <c r="T101" s="469"/>
      <c r="U101" s="469"/>
      <c r="V101" s="469"/>
      <c r="W101" s="466"/>
      <c r="X101" s="469"/>
      <c r="Y101" s="466"/>
      <c r="Z101" s="469"/>
      <c r="AA101" s="466"/>
      <c r="AB101" s="469"/>
      <c r="AC101" s="470">
        <v>1</v>
      </c>
      <c r="AD101" s="470">
        <f>O101*AC101</f>
        <v>1.9</v>
      </c>
      <c r="AE101" s="466"/>
      <c r="AF101" s="469"/>
      <c r="AG101" s="466"/>
      <c r="AH101" s="469"/>
      <c r="AI101" s="466"/>
      <c r="AJ101" s="466"/>
      <c r="AK101" s="466"/>
      <c r="AL101" s="466"/>
      <c r="AM101" s="466"/>
      <c r="AN101" s="466"/>
      <c r="AO101" s="466"/>
      <c r="AP101" s="466"/>
      <c r="AQ101" s="466"/>
      <c r="AR101" s="466"/>
      <c r="AS101" s="466"/>
      <c r="AT101" s="466"/>
      <c r="AU101" s="466"/>
      <c r="AV101" s="466"/>
      <c r="AW101" s="466"/>
      <c r="AX101" s="466"/>
      <c r="AY101" s="466"/>
      <c r="AZ101" s="466"/>
      <c r="BA101" s="466"/>
      <c r="BB101" s="466"/>
      <c r="BC101" s="466"/>
      <c r="BD101" s="466"/>
      <c r="BE101" s="466"/>
      <c r="BF101" s="405">
        <f t="shared" si="2"/>
        <v>0</v>
      </c>
      <c r="BG101" s="7">
        <f t="shared" si="4"/>
        <v>0</v>
      </c>
    </row>
    <row r="102" spans="1:59" s="428" customFormat="1" ht="12.75">
      <c r="A102" s="428">
        <v>2206728060</v>
      </c>
      <c r="B102" s="428">
        <v>1</v>
      </c>
      <c r="C102" s="429">
        <v>39925</v>
      </c>
      <c r="D102" s="430">
        <v>0.11546296296296295</v>
      </c>
      <c r="E102" s="431">
        <v>42325</v>
      </c>
      <c r="F102" s="431">
        <v>13472</v>
      </c>
      <c r="G102" s="432">
        <v>0.4173611111111111</v>
      </c>
      <c r="H102" s="428" t="s">
        <v>25</v>
      </c>
      <c r="I102" s="428" t="s">
        <v>1</v>
      </c>
      <c r="J102" s="428" t="s">
        <v>12</v>
      </c>
      <c r="K102" s="400"/>
      <c r="L102" s="400"/>
      <c r="M102" s="400"/>
      <c r="N102" s="400"/>
      <c r="O102" s="433">
        <v>2.6</v>
      </c>
      <c r="P102" s="400"/>
      <c r="Q102" s="400"/>
      <c r="R102" s="434"/>
      <c r="S102" s="434"/>
      <c r="T102" s="435"/>
      <c r="U102" s="435"/>
      <c r="V102" s="435"/>
      <c r="W102" s="400"/>
      <c r="X102" s="435"/>
      <c r="Y102" s="218">
        <v>1</v>
      </c>
      <c r="Z102" s="218">
        <f>O102*Y102</f>
        <v>2.6</v>
      </c>
      <c r="AA102" s="400"/>
      <c r="AB102" s="435"/>
      <c r="AC102" s="400"/>
      <c r="AD102" s="435"/>
      <c r="AE102" s="400"/>
      <c r="AF102" s="435"/>
      <c r="AG102" s="400"/>
      <c r="AH102" s="435"/>
      <c r="AI102" s="400"/>
      <c r="AJ102" s="400"/>
      <c r="AK102" s="400"/>
      <c r="AL102" s="400"/>
      <c r="AM102" s="400"/>
      <c r="AN102" s="400"/>
      <c r="AO102" s="400"/>
      <c r="AP102" s="400"/>
      <c r="AQ102" s="400"/>
      <c r="AR102" s="400"/>
      <c r="AS102" s="400"/>
      <c r="AT102" s="400"/>
      <c r="AU102" s="400"/>
      <c r="AV102" s="400"/>
      <c r="AW102" s="400"/>
      <c r="AX102" s="400"/>
      <c r="AY102" s="400"/>
      <c r="AZ102" s="400"/>
      <c r="BA102" s="400"/>
      <c r="BB102" s="400"/>
      <c r="BC102" s="400"/>
      <c r="BD102" s="400"/>
      <c r="BE102" s="400"/>
      <c r="BF102" s="405">
        <f t="shared" si="2"/>
        <v>0</v>
      </c>
      <c r="BG102" s="7">
        <f t="shared" si="4"/>
        <v>0</v>
      </c>
    </row>
    <row r="103" spans="1:73" s="189" customFormat="1" ht="25.5">
      <c r="A103" s="189">
        <v>2206725460</v>
      </c>
      <c r="B103" s="189">
        <v>1</v>
      </c>
      <c r="C103" s="453">
        <v>39924</v>
      </c>
      <c r="D103" s="454">
        <v>0.9350694444444444</v>
      </c>
      <c r="E103" s="455">
        <v>41986</v>
      </c>
      <c r="F103" s="455">
        <v>14023</v>
      </c>
      <c r="G103" s="456">
        <v>0.29583333333333334</v>
      </c>
      <c r="H103" s="189" t="s">
        <v>16</v>
      </c>
      <c r="I103" s="189" t="s">
        <v>1</v>
      </c>
      <c r="J103" s="189" t="s">
        <v>39</v>
      </c>
      <c r="K103" s="457"/>
      <c r="L103" s="457"/>
      <c r="M103" s="457"/>
      <c r="N103" s="457"/>
      <c r="O103" s="458">
        <v>3.2</v>
      </c>
      <c r="P103" s="457"/>
      <c r="Q103" s="457"/>
      <c r="R103" s="459"/>
      <c r="S103" s="459"/>
      <c r="T103" s="460"/>
      <c r="U103" s="460"/>
      <c r="V103" s="460"/>
      <c r="W103" s="457"/>
      <c r="X103" s="460"/>
      <c r="Y103" s="457"/>
      <c r="Z103" s="460"/>
      <c r="AA103" s="457"/>
      <c r="AB103" s="460"/>
      <c r="AC103" s="457"/>
      <c r="AD103" s="460"/>
      <c r="AE103" s="457"/>
      <c r="AF103" s="460"/>
      <c r="AG103" s="457"/>
      <c r="AH103" s="460"/>
      <c r="AI103" s="457"/>
      <c r="AJ103" s="457"/>
      <c r="AK103" s="457"/>
      <c r="AL103" s="457"/>
      <c r="AM103" s="457"/>
      <c r="AN103" s="457"/>
      <c r="AO103" s="457"/>
      <c r="AP103" s="457"/>
      <c r="AQ103" s="457"/>
      <c r="AR103" s="457"/>
      <c r="AS103" s="457"/>
      <c r="AT103" s="457"/>
      <c r="AU103" s="457"/>
      <c r="AV103" s="457"/>
      <c r="AW103" s="457"/>
      <c r="AX103" s="457"/>
      <c r="AY103" s="457"/>
      <c r="AZ103" s="457"/>
      <c r="BA103" s="457"/>
      <c r="BB103" s="457"/>
      <c r="BC103" s="457"/>
      <c r="BD103" s="457"/>
      <c r="BE103" s="457"/>
      <c r="BF103" s="405">
        <f t="shared" si="2"/>
        <v>0</v>
      </c>
      <c r="BG103" s="7">
        <f t="shared" si="4"/>
        <v>0</v>
      </c>
      <c r="BS103" s="189">
        <v>1</v>
      </c>
      <c r="BT103" s="115">
        <f>BS103*O103</f>
        <v>3.2</v>
      </c>
      <c r="BU103" s="115"/>
    </row>
    <row r="104" spans="1:59" s="409" customFormat="1" ht="25.5">
      <c r="A104" s="409">
        <v>2206724950</v>
      </c>
      <c r="B104" s="409">
        <v>1</v>
      </c>
      <c r="C104" s="410">
        <v>39924</v>
      </c>
      <c r="D104" s="411">
        <v>0.8994560185185185</v>
      </c>
      <c r="E104" s="412">
        <v>42292</v>
      </c>
      <c r="F104" s="412">
        <v>13489</v>
      </c>
      <c r="G104" s="413">
        <v>0.3756944444444445</v>
      </c>
      <c r="H104" s="409" t="s">
        <v>25</v>
      </c>
      <c r="I104" s="409" t="s">
        <v>1</v>
      </c>
      <c r="J104" s="409" t="s">
        <v>157</v>
      </c>
      <c r="K104" s="399"/>
      <c r="L104" s="399"/>
      <c r="M104" s="399"/>
      <c r="N104" s="399"/>
      <c r="O104" s="417">
        <v>2.6</v>
      </c>
      <c r="P104" s="399"/>
      <c r="Q104" s="399"/>
      <c r="R104" s="415"/>
      <c r="S104" s="415"/>
      <c r="T104" s="414"/>
      <c r="U104" s="414"/>
      <c r="V104" s="414"/>
      <c r="W104" s="217">
        <v>1</v>
      </c>
      <c r="X104" s="217">
        <f>O104*W104</f>
        <v>2.6</v>
      </c>
      <c r="Y104" s="399"/>
      <c r="Z104" s="414"/>
      <c r="AA104" s="399"/>
      <c r="AB104" s="414"/>
      <c r="AC104" s="399"/>
      <c r="AD104" s="414"/>
      <c r="AE104" s="399"/>
      <c r="AF104" s="414"/>
      <c r="AG104" s="399"/>
      <c r="AH104" s="414"/>
      <c r="AI104" s="399"/>
      <c r="AJ104" s="399"/>
      <c r="AK104" s="399"/>
      <c r="AL104" s="399"/>
      <c r="AM104" s="399"/>
      <c r="AN104" s="399"/>
      <c r="AO104" s="399"/>
      <c r="AP104" s="399"/>
      <c r="AQ104" s="399"/>
      <c r="AR104" s="399"/>
      <c r="AS104" s="399"/>
      <c r="AT104" s="399"/>
      <c r="AU104" s="399"/>
      <c r="AV104" s="399"/>
      <c r="AW104" s="399"/>
      <c r="AX104" s="399"/>
      <c r="AY104" s="399"/>
      <c r="AZ104" s="399"/>
      <c r="BA104" s="399"/>
      <c r="BB104" s="399"/>
      <c r="BC104" s="399"/>
      <c r="BD104" s="399"/>
      <c r="BE104" s="399"/>
      <c r="BF104" s="405">
        <f t="shared" si="2"/>
        <v>0</v>
      </c>
      <c r="BG104" s="7">
        <f t="shared" si="4"/>
        <v>0</v>
      </c>
    </row>
    <row r="105" spans="1:59" s="437" customFormat="1" ht="25.5">
      <c r="A105" s="437">
        <v>2206721800</v>
      </c>
      <c r="B105" s="437">
        <v>1</v>
      </c>
      <c r="C105" s="438">
        <v>39924</v>
      </c>
      <c r="D105" s="439">
        <v>0.6812037037037038</v>
      </c>
      <c r="E105" s="440">
        <v>42512</v>
      </c>
      <c r="F105" s="440">
        <v>13313</v>
      </c>
      <c r="G105" s="437">
        <v>12</v>
      </c>
      <c r="H105" s="437" t="s">
        <v>16</v>
      </c>
      <c r="I105" s="437" t="s">
        <v>1</v>
      </c>
      <c r="J105" s="437" t="s">
        <v>153</v>
      </c>
      <c r="K105" s="401"/>
      <c r="L105" s="401"/>
      <c r="M105" s="401"/>
      <c r="N105" s="401"/>
      <c r="O105" s="441">
        <v>3.2</v>
      </c>
      <c r="P105" s="401"/>
      <c r="Q105" s="401"/>
      <c r="R105" s="442"/>
      <c r="S105" s="442"/>
      <c r="T105" s="443"/>
      <c r="U105" s="443"/>
      <c r="V105" s="443"/>
      <c r="W105" s="401"/>
      <c r="X105" s="443"/>
      <c r="Y105" s="401"/>
      <c r="Z105" s="443"/>
      <c r="AA105" s="219">
        <v>1</v>
      </c>
      <c r="AB105" s="219">
        <f>O105*AA105</f>
        <v>3.2</v>
      </c>
      <c r="AC105" s="401"/>
      <c r="AD105" s="443"/>
      <c r="AE105" s="401"/>
      <c r="AF105" s="443"/>
      <c r="AG105" s="401"/>
      <c r="AH105" s="443"/>
      <c r="AI105" s="401"/>
      <c r="AJ105" s="401"/>
      <c r="AK105" s="401"/>
      <c r="AL105" s="401"/>
      <c r="AM105" s="401"/>
      <c r="AN105" s="401"/>
      <c r="AO105" s="401"/>
      <c r="AP105" s="401"/>
      <c r="AQ105" s="401"/>
      <c r="AR105" s="401"/>
      <c r="AS105" s="401"/>
      <c r="AT105" s="401"/>
      <c r="AU105" s="401"/>
      <c r="AV105" s="401"/>
      <c r="AW105" s="401"/>
      <c r="AX105" s="401"/>
      <c r="AY105" s="401"/>
      <c r="AZ105" s="401"/>
      <c r="BA105" s="401"/>
      <c r="BB105" s="401"/>
      <c r="BC105" s="401"/>
      <c r="BD105" s="401"/>
      <c r="BE105" s="401"/>
      <c r="BF105" s="405">
        <f t="shared" si="2"/>
        <v>0</v>
      </c>
      <c r="BG105" s="7">
        <f t="shared" si="4"/>
        <v>0</v>
      </c>
    </row>
    <row r="106" spans="1:59" s="428" customFormat="1" ht="12.75">
      <c r="A106" s="428">
        <v>2206721440</v>
      </c>
      <c r="B106" s="428">
        <v>1</v>
      </c>
      <c r="C106" s="429">
        <v>39924</v>
      </c>
      <c r="D106" s="430">
        <v>0.6559722222222223</v>
      </c>
      <c r="E106" s="436">
        <v>1.7729166666666665</v>
      </c>
      <c r="F106" s="431">
        <v>13366</v>
      </c>
      <c r="G106" s="432">
        <v>0.4215277777777778</v>
      </c>
      <c r="H106" s="428" t="s">
        <v>52</v>
      </c>
      <c r="I106" s="428" t="s">
        <v>1</v>
      </c>
      <c r="J106" s="428" t="s">
        <v>12</v>
      </c>
      <c r="K106" s="400"/>
      <c r="L106" s="400"/>
      <c r="M106" s="400"/>
      <c r="N106" s="400"/>
      <c r="O106" s="433">
        <v>3.6</v>
      </c>
      <c r="P106" s="400"/>
      <c r="Q106" s="400"/>
      <c r="R106" s="434"/>
      <c r="S106" s="434"/>
      <c r="T106" s="435"/>
      <c r="U106" s="435"/>
      <c r="V106" s="435"/>
      <c r="W106" s="400"/>
      <c r="X106" s="435"/>
      <c r="Y106" s="218">
        <v>1</v>
      </c>
      <c r="Z106" s="218">
        <f>O106*Y106</f>
        <v>3.6</v>
      </c>
      <c r="AA106" s="400"/>
      <c r="AB106" s="435"/>
      <c r="AC106" s="400"/>
      <c r="AD106" s="435"/>
      <c r="AE106" s="400"/>
      <c r="AF106" s="435"/>
      <c r="AG106" s="400"/>
      <c r="AH106" s="435"/>
      <c r="AI106" s="400"/>
      <c r="AJ106" s="400"/>
      <c r="AK106" s="400"/>
      <c r="AL106" s="400"/>
      <c r="AM106" s="400"/>
      <c r="AN106" s="400"/>
      <c r="AO106" s="400"/>
      <c r="AP106" s="400"/>
      <c r="AQ106" s="400"/>
      <c r="AR106" s="400"/>
      <c r="AS106" s="400"/>
      <c r="AT106" s="400"/>
      <c r="AU106" s="400"/>
      <c r="AV106" s="400"/>
      <c r="AW106" s="400"/>
      <c r="AX106" s="400"/>
      <c r="AY106" s="400"/>
      <c r="AZ106" s="400"/>
      <c r="BA106" s="400"/>
      <c r="BB106" s="400"/>
      <c r="BC106" s="400"/>
      <c r="BD106" s="400"/>
      <c r="BE106" s="400"/>
      <c r="BF106" s="405">
        <f t="shared" si="2"/>
        <v>0</v>
      </c>
      <c r="BG106" s="7">
        <f t="shared" si="4"/>
        <v>0</v>
      </c>
    </row>
    <row r="107" spans="1:74" s="175" customFormat="1" ht="25.5">
      <c r="A107" s="175">
        <v>2206720710</v>
      </c>
      <c r="B107" s="175">
        <v>1</v>
      </c>
      <c r="C107" s="176">
        <v>39924</v>
      </c>
      <c r="D107" s="177">
        <v>0.6053819444444445</v>
      </c>
      <c r="E107" s="178">
        <v>41405</v>
      </c>
      <c r="F107" s="178">
        <v>13886</v>
      </c>
      <c r="G107" s="179">
        <v>0.33958333333333335</v>
      </c>
      <c r="H107" s="175" t="s">
        <v>22</v>
      </c>
      <c r="I107" s="175" t="s">
        <v>1</v>
      </c>
      <c r="J107" s="175" t="s">
        <v>196</v>
      </c>
      <c r="K107" s="395"/>
      <c r="L107" s="395"/>
      <c r="M107" s="395"/>
      <c r="N107" s="395"/>
      <c r="O107" s="416">
        <v>2.5</v>
      </c>
      <c r="P107" s="395"/>
      <c r="Q107" s="395"/>
      <c r="R107" s="396"/>
      <c r="S107" s="397"/>
      <c r="T107" s="394"/>
      <c r="U107" s="398"/>
      <c r="V107" s="398"/>
      <c r="W107" s="399"/>
      <c r="X107" s="394"/>
      <c r="Y107" s="400"/>
      <c r="Z107" s="394"/>
      <c r="AA107" s="401"/>
      <c r="AB107" s="394"/>
      <c r="AC107" s="402"/>
      <c r="AD107" s="394"/>
      <c r="AE107" s="403"/>
      <c r="AF107" s="394"/>
      <c r="AG107" s="404"/>
      <c r="AH107" s="394"/>
      <c r="AI107" s="405"/>
      <c r="AJ107" s="405"/>
      <c r="AK107" s="405"/>
      <c r="AL107" s="405"/>
      <c r="AM107" s="405"/>
      <c r="AN107" s="405"/>
      <c r="AO107" s="405"/>
      <c r="AP107" s="405">
        <v>1</v>
      </c>
      <c r="AQ107" s="405"/>
      <c r="AR107" s="405"/>
      <c r="AS107" s="405"/>
      <c r="AT107" s="405"/>
      <c r="AU107" s="405"/>
      <c r="AV107" s="405"/>
      <c r="AW107" s="405"/>
      <c r="AX107" s="405"/>
      <c r="AY107" s="405"/>
      <c r="AZ107" s="405"/>
      <c r="BA107" s="405"/>
      <c r="BB107" s="405"/>
      <c r="BC107" s="405"/>
      <c r="BD107" s="405"/>
      <c r="BE107" s="405"/>
      <c r="BF107" s="405">
        <f t="shared" si="2"/>
        <v>1</v>
      </c>
      <c r="BG107" s="7">
        <f t="shared" si="4"/>
        <v>2.5</v>
      </c>
      <c r="BI107" s="181"/>
      <c r="BJ107" s="181"/>
      <c r="BK107" s="327"/>
      <c r="BL107" s="327"/>
      <c r="BM107" s="330"/>
      <c r="BN107" s="330"/>
      <c r="BO107" s="193"/>
      <c r="BP107" s="193"/>
      <c r="BQ107" s="198"/>
      <c r="BR107" s="198"/>
      <c r="BS107" s="189"/>
      <c r="BT107" s="189"/>
      <c r="BU107" s="196"/>
      <c r="BV107" s="196"/>
    </row>
    <row r="108" spans="1:59" s="428" customFormat="1" ht="12.75">
      <c r="A108" s="428">
        <v>2206720610</v>
      </c>
      <c r="B108" s="428">
        <v>1</v>
      </c>
      <c r="C108" s="429">
        <v>39924</v>
      </c>
      <c r="D108" s="430">
        <v>0.5984722222222222</v>
      </c>
      <c r="E108" s="431">
        <v>42364</v>
      </c>
      <c r="F108" s="431">
        <v>13415</v>
      </c>
      <c r="G108" s="432">
        <v>0.38125</v>
      </c>
      <c r="H108" s="428" t="s">
        <v>25</v>
      </c>
      <c r="I108" s="428" t="s">
        <v>1</v>
      </c>
      <c r="J108" s="428" t="s">
        <v>12</v>
      </c>
      <c r="K108" s="400"/>
      <c r="L108" s="400"/>
      <c r="M108" s="400"/>
      <c r="N108" s="400"/>
      <c r="O108" s="433">
        <v>2.6</v>
      </c>
      <c r="P108" s="400"/>
      <c r="Q108" s="400"/>
      <c r="R108" s="434"/>
      <c r="S108" s="434"/>
      <c r="T108" s="435"/>
      <c r="U108" s="435"/>
      <c r="V108" s="435"/>
      <c r="W108" s="400"/>
      <c r="X108" s="435"/>
      <c r="Y108" s="218">
        <v>1</v>
      </c>
      <c r="Z108" s="218">
        <f>O108*Y108</f>
        <v>2.6</v>
      </c>
      <c r="AA108" s="400"/>
      <c r="AB108" s="435"/>
      <c r="AC108" s="400"/>
      <c r="AD108" s="435"/>
      <c r="AE108" s="400"/>
      <c r="AF108" s="435"/>
      <c r="AG108" s="400"/>
      <c r="AH108" s="435"/>
      <c r="AI108" s="400"/>
      <c r="AJ108" s="400"/>
      <c r="AK108" s="400"/>
      <c r="AL108" s="400"/>
      <c r="AM108" s="400"/>
      <c r="AN108" s="400"/>
      <c r="AO108" s="400"/>
      <c r="AP108" s="400"/>
      <c r="AQ108" s="400"/>
      <c r="AR108" s="400"/>
      <c r="AS108" s="400"/>
      <c r="AT108" s="400"/>
      <c r="AU108" s="400"/>
      <c r="AV108" s="400"/>
      <c r="AW108" s="400"/>
      <c r="AX108" s="400"/>
      <c r="AY108" s="400"/>
      <c r="AZ108" s="400"/>
      <c r="BA108" s="400"/>
      <c r="BB108" s="400"/>
      <c r="BC108" s="400"/>
      <c r="BD108" s="400"/>
      <c r="BE108" s="400"/>
      <c r="BF108" s="405">
        <f t="shared" si="2"/>
        <v>0</v>
      </c>
      <c r="BG108" s="7">
        <f t="shared" si="4"/>
        <v>0</v>
      </c>
    </row>
    <row r="109" spans="1:74" s="175" customFormat="1" ht="25.5">
      <c r="A109" s="175">
        <v>2206718280</v>
      </c>
      <c r="B109" s="175">
        <v>1</v>
      </c>
      <c r="C109" s="176">
        <v>39924</v>
      </c>
      <c r="D109" s="177">
        <v>0.43615740740740744</v>
      </c>
      <c r="E109" s="178">
        <v>43119</v>
      </c>
      <c r="F109" s="178">
        <v>13418</v>
      </c>
      <c r="G109" s="179">
        <v>0.3340277777777778</v>
      </c>
      <c r="H109" s="175" t="s">
        <v>14</v>
      </c>
      <c r="I109" s="175" t="s">
        <v>1</v>
      </c>
      <c r="J109" s="175" t="s">
        <v>74</v>
      </c>
      <c r="K109" s="395"/>
      <c r="L109" s="395"/>
      <c r="M109" s="395"/>
      <c r="N109" s="395"/>
      <c r="O109" s="416">
        <v>2.8</v>
      </c>
      <c r="P109" s="395"/>
      <c r="Q109" s="395"/>
      <c r="R109" s="396"/>
      <c r="S109" s="397"/>
      <c r="T109" s="394"/>
      <c r="U109" s="398"/>
      <c r="V109" s="398"/>
      <c r="W109" s="399"/>
      <c r="X109" s="394"/>
      <c r="Y109" s="400"/>
      <c r="Z109" s="394"/>
      <c r="AA109" s="401"/>
      <c r="AB109" s="394"/>
      <c r="AC109" s="402"/>
      <c r="AD109" s="394"/>
      <c r="AE109" s="403"/>
      <c r="AF109" s="394"/>
      <c r="AG109" s="404"/>
      <c r="AH109" s="394"/>
      <c r="AI109" s="405"/>
      <c r="AJ109" s="405"/>
      <c r="AK109" s="405"/>
      <c r="AL109" s="405"/>
      <c r="AM109" s="405"/>
      <c r="AN109" s="405"/>
      <c r="AO109" s="405"/>
      <c r="AP109" s="405"/>
      <c r="AQ109" s="405">
        <v>1</v>
      </c>
      <c r="AR109" s="405"/>
      <c r="AS109" s="405"/>
      <c r="AT109" s="405"/>
      <c r="AU109" s="405"/>
      <c r="AV109" s="405"/>
      <c r="AW109" s="405"/>
      <c r="AX109" s="405"/>
      <c r="AY109" s="405"/>
      <c r="AZ109" s="405"/>
      <c r="BA109" s="405"/>
      <c r="BB109" s="405"/>
      <c r="BC109" s="405"/>
      <c r="BD109" s="405"/>
      <c r="BE109" s="405"/>
      <c r="BF109" s="405">
        <f t="shared" si="2"/>
        <v>1</v>
      </c>
      <c r="BG109" s="7">
        <f t="shared" si="4"/>
        <v>2.8</v>
      </c>
      <c r="BI109" s="181"/>
      <c r="BJ109" s="181"/>
      <c r="BK109" s="327"/>
      <c r="BL109" s="327"/>
      <c r="BM109" s="330"/>
      <c r="BN109" s="330"/>
      <c r="BO109" s="193"/>
      <c r="BP109" s="193"/>
      <c r="BQ109" s="198"/>
      <c r="BR109" s="198"/>
      <c r="BS109" s="189"/>
      <c r="BT109" s="189"/>
      <c r="BU109" s="196"/>
      <c r="BV109" s="196"/>
    </row>
    <row r="110" spans="1:59" s="409" customFormat="1" ht="25.5">
      <c r="A110" s="409">
        <v>1206716960</v>
      </c>
      <c r="B110" s="409">
        <v>1</v>
      </c>
      <c r="C110" s="410">
        <v>39924</v>
      </c>
      <c r="D110" s="411">
        <v>0.3453819444444444</v>
      </c>
      <c r="E110" s="412">
        <v>42263</v>
      </c>
      <c r="F110" s="412">
        <v>13524</v>
      </c>
      <c r="G110" s="413">
        <v>0.37777777777777777</v>
      </c>
      <c r="H110" s="409" t="s">
        <v>25</v>
      </c>
      <c r="I110" s="409" t="s">
        <v>1</v>
      </c>
      <c r="J110" s="409" t="s">
        <v>157</v>
      </c>
      <c r="K110" s="399"/>
      <c r="L110" s="399"/>
      <c r="M110" s="399"/>
      <c r="N110" s="399"/>
      <c r="O110" s="417">
        <v>2.8</v>
      </c>
      <c r="P110" s="399"/>
      <c r="Q110" s="399"/>
      <c r="R110" s="415"/>
      <c r="S110" s="415"/>
      <c r="T110" s="414"/>
      <c r="U110" s="414"/>
      <c r="V110" s="414"/>
      <c r="W110" s="217">
        <v>1</v>
      </c>
      <c r="X110" s="217">
        <f>O110*W110</f>
        <v>2.8</v>
      </c>
      <c r="Y110" s="399"/>
      <c r="Z110" s="414"/>
      <c r="AA110" s="399"/>
      <c r="AB110" s="414"/>
      <c r="AC110" s="399"/>
      <c r="AD110" s="414"/>
      <c r="AE110" s="399"/>
      <c r="AF110" s="414"/>
      <c r="AG110" s="399"/>
      <c r="AH110" s="414"/>
      <c r="AI110" s="399"/>
      <c r="AJ110" s="399"/>
      <c r="AK110" s="399"/>
      <c r="AL110" s="399"/>
      <c r="AM110" s="399"/>
      <c r="AN110" s="399"/>
      <c r="AO110" s="399"/>
      <c r="AP110" s="399"/>
      <c r="AQ110" s="399"/>
      <c r="AR110" s="399"/>
      <c r="AS110" s="399"/>
      <c r="AT110" s="399"/>
      <c r="AU110" s="399"/>
      <c r="AV110" s="399"/>
      <c r="AW110" s="399"/>
      <c r="AX110" s="399"/>
      <c r="AY110" s="399"/>
      <c r="AZ110" s="399"/>
      <c r="BA110" s="399"/>
      <c r="BB110" s="399"/>
      <c r="BC110" s="399"/>
      <c r="BD110" s="399"/>
      <c r="BE110" s="399"/>
      <c r="BF110" s="405">
        <f t="shared" si="2"/>
        <v>0</v>
      </c>
      <c r="BG110" s="7">
        <f t="shared" si="4"/>
        <v>0</v>
      </c>
    </row>
    <row r="111" spans="1:59" s="428" customFormat="1" ht="12.75">
      <c r="A111" s="428">
        <v>2206713820</v>
      </c>
      <c r="B111" s="428">
        <v>1</v>
      </c>
      <c r="C111" s="429">
        <v>39924</v>
      </c>
      <c r="D111" s="430">
        <v>0.1270023148148148</v>
      </c>
      <c r="E111" s="431">
        <v>42317</v>
      </c>
      <c r="F111" s="431">
        <v>13459</v>
      </c>
      <c r="G111" s="432">
        <v>0.4201388888888889</v>
      </c>
      <c r="H111" s="428" t="s">
        <v>22</v>
      </c>
      <c r="I111" s="428" t="s">
        <v>1</v>
      </c>
      <c r="J111" s="428" t="s">
        <v>12</v>
      </c>
      <c r="K111" s="400"/>
      <c r="L111" s="400"/>
      <c r="M111" s="400"/>
      <c r="N111" s="400"/>
      <c r="O111" s="433">
        <v>2.5</v>
      </c>
      <c r="P111" s="400"/>
      <c r="Q111" s="400"/>
      <c r="R111" s="434"/>
      <c r="S111" s="434"/>
      <c r="T111" s="435"/>
      <c r="U111" s="435"/>
      <c r="V111" s="435"/>
      <c r="W111" s="400"/>
      <c r="X111" s="435"/>
      <c r="Y111" s="218">
        <v>1</v>
      </c>
      <c r="Z111" s="218">
        <f>O111*Y111</f>
        <v>2.5</v>
      </c>
      <c r="AA111" s="400"/>
      <c r="AB111" s="435"/>
      <c r="AC111" s="400"/>
      <c r="AD111" s="435"/>
      <c r="AE111" s="400"/>
      <c r="AF111" s="435"/>
      <c r="AG111" s="400"/>
      <c r="AH111" s="435"/>
      <c r="AI111" s="400"/>
      <c r="AJ111" s="400"/>
      <c r="AK111" s="400"/>
      <c r="AL111" s="400"/>
      <c r="AM111" s="400"/>
      <c r="AN111" s="400"/>
      <c r="AO111" s="400"/>
      <c r="AP111" s="400"/>
      <c r="AQ111" s="400"/>
      <c r="AR111" s="400"/>
      <c r="AS111" s="400"/>
      <c r="AT111" s="400"/>
      <c r="AU111" s="400"/>
      <c r="AV111" s="400"/>
      <c r="AW111" s="400"/>
      <c r="AX111" s="400"/>
      <c r="AY111" s="400"/>
      <c r="AZ111" s="400"/>
      <c r="BA111" s="400"/>
      <c r="BB111" s="400"/>
      <c r="BC111" s="400"/>
      <c r="BD111" s="400"/>
      <c r="BE111" s="400"/>
      <c r="BF111" s="405">
        <f t="shared" si="2"/>
        <v>0</v>
      </c>
      <c r="BG111" s="7">
        <f t="shared" si="4"/>
        <v>0</v>
      </c>
    </row>
    <row r="112" spans="1:59" s="419" customFormat="1" ht="25.5">
      <c r="A112" s="419">
        <v>2206713780</v>
      </c>
      <c r="B112" s="419">
        <v>1</v>
      </c>
      <c r="C112" s="420">
        <v>39924</v>
      </c>
      <c r="D112" s="421">
        <v>0.12375</v>
      </c>
      <c r="E112" s="426">
        <v>1.784027777777778</v>
      </c>
      <c r="F112" s="422">
        <v>13371</v>
      </c>
      <c r="G112" s="419">
        <v>8</v>
      </c>
      <c r="H112" s="419" t="s">
        <v>22</v>
      </c>
      <c r="I112" s="419" t="s">
        <v>1</v>
      </c>
      <c r="J112" s="419" t="s">
        <v>10</v>
      </c>
      <c r="K112" s="403"/>
      <c r="L112" s="403"/>
      <c r="M112" s="403"/>
      <c r="N112" s="403"/>
      <c r="O112" s="423">
        <v>2.5</v>
      </c>
      <c r="P112" s="403"/>
      <c r="Q112" s="403"/>
      <c r="R112" s="424"/>
      <c r="S112" s="424"/>
      <c r="T112" s="425"/>
      <c r="U112" s="425"/>
      <c r="V112" s="425"/>
      <c r="W112" s="403"/>
      <c r="X112" s="425"/>
      <c r="Y112" s="403"/>
      <c r="Z112" s="425"/>
      <c r="AA112" s="403"/>
      <c r="AB112" s="425"/>
      <c r="AC112" s="403"/>
      <c r="AD112" s="425"/>
      <c r="AE112" s="220">
        <v>1</v>
      </c>
      <c r="AF112" s="220">
        <f>O112*AE112</f>
        <v>2.5</v>
      </c>
      <c r="AG112" s="403"/>
      <c r="AH112" s="425"/>
      <c r="AI112" s="403"/>
      <c r="AJ112" s="403"/>
      <c r="AK112" s="403"/>
      <c r="AL112" s="403"/>
      <c r="AM112" s="403"/>
      <c r="AN112" s="403"/>
      <c r="AO112" s="403"/>
      <c r="AP112" s="403"/>
      <c r="AQ112" s="403"/>
      <c r="AR112" s="403"/>
      <c r="AS112" s="403"/>
      <c r="AT112" s="403"/>
      <c r="AU112" s="403"/>
      <c r="AV112" s="403"/>
      <c r="AW112" s="403"/>
      <c r="AX112" s="403"/>
      <c r="AY112" s="403"/>
      <c r="AZ112" s="403"/>
      <c r="BA112" s="403"/>
      <c r="BB112" s="403"/>
      <c r="BC112" s="403"/>
      <c r="BD112" s="403"/>
      <c r="BE112" s="403"/>
      <c r="BF112" s="405">
        <f t="shared" si="2"/>
        <v>0</v>
      </c>
      <c r="BG112" s="7">
        <f t="shared" si="4"/>
        <v>0</v>
      </c>
    </row>
    <row r="113" spans="1:59" s="409" customFormat="1" ht="25.5">
      <c r="A113" s="409">
        <v>2206712270</v>
      </c>
      <c r="B113" s="409">
        <v>1</v>
      </c>
      <c r="C113" s="410">
        <v>39924</v>
      </c>
      <c r="D113" s="411">
        <v>0.019305555555555555</v>
      </c>
      <c r="E113" s="412">
        <v>42289</v>
      </c>
      <c r="F113" s="412">
        <v>13474</v>
      </c>
      <c r="G113" s="413">
        <v>0.41875</v>
      </c>
      <c r="H113" s="409" t="s">
        <v>13</v>
      </c>
      <c r="I113" s="409" t="s">
        <v>1</v>
      </c>
      <c r="J113" s="409" t="s">
        <v>157</v>
      </c>
      <c r="K113" s="399"/>
      <c r="L113" s="399"/>
      <c r="M113" s="399"/>
      <c r="N113" s="399"/>
      <c r="O113" s="417">
        <v>2.7</v>
      </c>
      <c r="P113" s="399"/>
      <c r="Q113" s="399"/>
      <c r="R113" s="415"/>
      <c r="S113" s="415"/>
      <c r="T113" s="414"/>
      <c r="U113" s="414"/>
      <c r="V113" s="414"/>
      <c r="W113" s="217">
        <v>1</v>
      </c>
      <c r="X113" s="217">
        <f>O113*W113</f>
        <v>2.7</v>
      </c>
      <c r="Y113" s="399"/>
      <c r="Z113" s="414"/>
      <c r="AA113" s="399"/>
      <c r="AB113" s="414"/>
      <c r="AC113" s="399"/>
      <c r="AD113" s="414"/>
      <c r="AE113" s="399"/>
      <c r="AF113" s="414"/>
      <c r="AG113" s="399"/>
      <c r="AH113" s="414"/>
      <c r="AI113" s="399"/>
      <c r="AJ113" s="399"/>
      <c r="AK113" s="399"/>
      <c r="AL113" s="399"/>
      <c r="AM113" s="399"/>
      <c r="AN113" s="399"/>
      <c r="AO113" s="399"/>
      <c r="AP113" s="399"/>
      <c r="AQ113" s="399"/>
      <c r="AR113" s="399"/>
      <c r="AS113" s="399"/>
      <c r="AT113" s="399"/>
      <c r="AU113" s="399"/>
      <c r="AV113" s="399"/>
      <c r="AW113" s="399"/>
      <c r="AX113" s="399"/>
      <c r="AY113" s="399"/>
      <c r="AZ113" s="399"/>
      <c r="BA113" s="399"/>
      <c r="BB113" s="399"/>
      <c r="BC113" s="399"/>
      <c r="BD113" s="399"/>
      <c r="BE113" s="399"/>
      <c r="BF113" s="405">
        <f t="shared" si="2"/>
        <v>0</v>
      </c>
      <c r="BG113" s="7">
        <f t="shared" si="4"/>
        <v>0</v>
      </c>
    </row>
    <row r="114" spans="1:59" s="428" customFormat="1" ht="12.75">
      <c r="A114" s="428">
        <v>2206707830</v>
      </c>
      <c r="B114" s="428">
        <v>1</v>
      </c>
      <c r="C114" s="429">
        <v>39923</v>
      </c>
      <c r="D114" s="430">
        <v>0.7104513888888889</v>
      </c>
      <c r="E114" s="431">
        <v>42371</v>
      </c>
      <c r="F114" s="432">
        <v>0.5680555555555555</v>
      </c>
      <c r="G114" s="432">
        <v>0.41944444444444445</v>
      </c>
      <c r="H114" s="428" t="s">
        <v>22</v>
      </c>
      <c r="I114" s="428" t="s">
        <v>1</v>
      </c>
      <c r="J114" s="428" t="s">
        <v>12</v>
      </c>
      <c r="K114" s="400"/>
      <c r="L114" s="400"/>
      <c r="M114" s="400"/>
      <c r="N114" s="400"/>
      <c r="O114" s="433">
        <v>2.5</v>
      </c>
      <c r="P114" s="400"/>
      <c r="Q114" s="400"/>
      <c r="R114" s="434"/>
      <c r="S114" s="434"/>
      <c r="T114" s="435"/>
      <c r="U114" s="435"/>
      <c r="V114" s="435"/>
      <c r="W114" s="400"/>
      <c r="X114" s="435"/>
      <c r="Y114" s="218">
        <v>1</v>
      </c>
      <c r="Z114" s="218">
        <f>O114*Y114</f>
        <v>2.5</v>
      </c>
      <c r="AA114" s="400"/>
      <c r="AB114" s="435"/>
      <c r="AC114" s="400"/>
      <c r="AD114" s="435"/>
      <c r="AE114" s="400"/>
      <c r="AF114" s="435"/>
      <c r="AG114" s="400"/>
      <c r="AH114" s="435"/>
      <c r="AI114" s="400"/>
      <c r="AJ114" s="400"/>
      <c r="AK114" s="400"/>
      <c r="AL114" s="400"/>
      <c r="AM114" s="400"/>
      <c r="AN114" s="400"/>
      <c r="AO114" s="400"/>
      <c r="AP114" s="400"/>
      <c r="AQ114" s="400"/>
      <c r="AR114" s="400"/>
      <c r="AS114" s="400"/>
      <c r="AT114" s="400"/>
      <c r="AU114" s="400"/>
      <c r="AV114" s="400"/>
      <c r="AW114" s="400"/>
      <c r="AX114" s="400"/>
      <c r="AY114" s="400"/>
      <c r="AZ114" s="400"/>
      <c r="BA114" s="400"/>
      <c r="BB114" s="400"/>
      <c r="BC114" s="400"/>
      <c r="BD114" s="400"/>
      <c r="BE114" s="400"/>
      <c r="BF114" s="405">
        <f t="shared" si="2"/>
        <v>0</v>
      </c>
      <c r="BG114" s="7">
        <f t="shared" si="4"/>
        <v>0</v>
      </c>
    </row>
    <row r="115" spans="1:59" s="409" customFormat="1" ht="25.5">
      <c r="A115" s="409">
        <v>2206704630</v>
      </c>
      <c r="B115" s="409">
        <v>1</v>
      </c>
      <c r="C115" s="410">
        <v>39923</v>
      </c>
      <c r="D115" s="411">
        <v>0.4882638888888889</v>
      </c>
      <c r="E115" s="412">
        <v>42278</v>
      </c>
      <c r="F115" s="412">
        <v>13503</v>
      </c>
      <c r="G115" s="413">
        <v>0.38125</v>
      </c>
      <c r="H115" s="409" t="s">
        <v>170</v>
      </c>
      <c r="I115" s="409" t="s">
        <v>1</v>
      </c>
      <c r="J115" s="409" t="s">
        <v>157</v>
      </c>
      <c r="K115" s="399"/>
      <c r="L115" s="399"/>
      <c r="M115" s="399"/>
      <c r="N115" s="399"/>
      <c r="O115" s="417">
        <v>3</v>
      </c>
      <c r="P115" s="399"/>
      <c r="Q115" s="399"/>
      <c r="R115" s="415"/>
      <c r="S115" s="415"/>
      <c r="T115" s="414"/>
      <c r="U115" s="414"/>
      <c r="V115" s="414"/>
      <c r="W115" s="217">
        <v>1</v>
      </c>
      <c r="X115" s="217">
        <f>O115*W115</f>
        <v>3</v>
      </c>
      <c r="Y115" s="399"/>
      <c r="Z115" s="414"/>
      <c r="AA115" s="399"/>
      <c r="AB115" s="414"/>
      <c r="AC115" s="399"/>
      <c r="AD115" s="414"/>
      <c r="AE115" s="399"/>
      <c r="AF115" s="414"/>
      <c r="AG115" s="399"/>
      <c r="AH115" s="414"/>
      <c r="AI115" s="399"/>
      <c r="AJ115" s="399"/>
      <c r="AK115" s="399"/>
      <c r="AL115" s="399"/>
      <c r="AM115" s="399"/>
      <c r="AN115" s="399"/>
      <c r="AO115" s="399"/>
      <c r="AP115" s="399"/>
      <c r="AQ115" s="399"/>
      <c r="AR115" s="399"/>
      <c r="AS115" s="399"/>
      <c r="AT115" s="399"/>
      <c r="AU115" s="399"/>
      <c r="AV115" s="399"/>
      <c r="AW115" s="399"/>
      <c r="AX115" s="399"/>
      <c r="AY115" s="399"/>
      <c r="AZ115" s="399"/>
      <c r="BA115" s="399"/>
      <c r="BB115" s="399"/>
      <c r="BC115" s="399"/>
      <c r="BD115" s="399"/>
      <c r="BE115" s="399"/>
      <c r="BF115" s="405">
        <f aca="true" t="shared" si="5" ref="BF115:BF149">SUM(AI115:BE115)</f>
        <v>0</v>
      </c>
      <c r="BG115" s="7">
        <f t="shared" si="4"/>
        <v>0</v>
      </c>
    </row>
    <row r="116" spans="1:59" s="428" customFormat="1" ht="12.75">
      <c r="A116" s="428">
        <v>2206701930</v>
      </c>
      <c r="B116" s="428">
        <v>1</v>
      </c>
      <c r="C116" s="429">
        <v>39923</v>
      </c>
      <c r="D116" s="430">
        <v>0.3008564814814815</v>
      </c>
      <c r="E116" s="431">
        <v>42407</v>
      </c>
      <c r="F116" s="431">
        <v>13349</v>
      </c>
      <c r="G116" s="432">
        <v>0.4173611111111111</v>
      </c>
      <c r="H116" s="428" t="s">
        <v>9</v>
      </c>
      <c r="I116" s="428" t="s">
        <v>1</v>
      </c>
      <c r="J116" s="428" t="s">
        <v>12</v>
      </c>
      <c r="K116" s="400"/>
      <c r="L116" s="400"/>
      <c r="M116" s="400"/>
      <c r="N116" s="400"/>
      <c r="O116" s="433">
        <v>3.1</v>
      </c>
      <c r="P116" s="400"/>
      <c r="Q116" s="400"/>
      <c r="R116" s="434"/>
      <c r="S116" s="434"/>
      <c r="T116" s="435"/>
      <c r="U116" s="435"/>
      <c r="V116" s="435"/>
      <c r="W116" s="400"/>
      <c r="X116" s="435"/>
      <c r="Y116" s="218">
        <v>1</v>
      </c>
      <c r="Z116" s="218">
        <f>O116*Y116</f>
        <v>3.1</v>
      </c>
      <c r="AA116" s="400"/>
      <c r="AB116" s="435"/>
      <c r="AC116" s="400"/>
      <c r="AD116" s="435"/>
      <c r="AE116" s="400"/>
      <c r="AF116" s="435"/>
      <c r="AG116" s="400"/>
      <c r="AH116" s="435"/>
      <c r="AI116" s="400"/>
      <c r="AJ116" s="400"/>
      <c r="AK116" s="400"/>
      <c r="AL116" s="400"/>
      <c r="AM116" s="400"/>
      <c r="AN116" s="400"/>
      <c r="AO116" s="400"/>
      <c r="AP116" s="400"/>
      <c r="AQ116" s="400"/>
      <c r="AR116" s="400"/>
      <c r="AS116" s="400"/>
      <c r="AT116" s="400"/>
      <c r="AU116" s="400"/>
      <c r="AV116" s="400"/>
      <c r="AW116" s="400"/>
      <c r="AX116" s="400"/>
      <c r="AY116" s="400"/>
      <c r="AZ116" s="400"/>
      <c r="BA116" s="400"/>
      <c r="BB116" s="400"/>
      <c r="BC116" s="400"/>
      <c r="BD116" s="400"/>
      <c r="BE116" s="400"/>
      <c r="BF116" s="405">
        <f t="shared" si="5"/>
        <v>0</v>
      </c>
      <c r="BG116" s="7">
        <f t="shared" si="4"/>
        <v>0</v>
      </c>
    </row>
    <row r="117" spans="1:74" s="175" customFormat="1" ht="25.5">
      <c r="A117" s="175">
        <v>1206700160</v>
      </c>
      <c r="B117" s="175">
        <v>1</v>
      </c>
      <c r="C117" s="176">
        <v>39923</v>
      </c>
      <c r="D117" s="177">
        <v>0.1782638888888889</v>
      </c>
      <c r="E117" s="178">
        <v>41701</v>
      </c>
      <c r="F117" s="178">
        <v>12743</v>
      </c>
      <c r="G117" s="175">
        <v>7</v>
      </c>
      <c r="H117" s="175" t="s">
        <v>40</v>
      </c>
      <c r="I117" s="175" t="s">
        <v>1</v>
      </c>
      <c r="J117" s="175" t="s">
        <v>44</v>
      </c>
      <c r="K117" s="395"/>
      <c r="L117" s="395"/>
      <c r="M117" s="395"/>
      <c r="N117" s="395"/>
      <c r="O117" s="416">
        <v>2.3</v>
      </c>
      <c r="P117" s="395"/>
      <c r="Q117" s="395"/>
      <c r="R117" s="396"/>
      <c r="S117" s="397"/>
      <c r="T117" s="394"/>
      <c r="U117" s="398"/>
      <c r="V117" s="398"/>
      <c r="W117" s="399"/>
      <c r="X117" s="394"/>
      <c r="Y117" s="400"/>
      <c r="Z117" s="394"/>
      <c r="AA117" s="401"/>
      <c r="AB117" s="394"/>
      <c r="AC117" s="402"/>
      <c r="AD117" s="394"/>
      <c r="AE117" s="403"/>
      <c r="AF117" s="394"/>
      <c r="AG117" s="404"/>
      <c r="AH117" s="394"/>
      <c r="AI117" s="405"/>
      <c r="AJ117" s="405"/>
      <c r="AK117" s="405"/>
      <c r="AL117" s="405"/>
      <c r="AM117" s="405"/>
      <c r="AN117" s="405"/>
      <c r="AO117" s="405"/>
      <c r="AP117" s="405"/>
      <c r="AQ117" s="405"/>
      <c r="AR117" s="405">
        <v>1</v>
      </c>
      <c r="AS117" s="405"/>
      <c r="AT117" s="405"/>
      <c r="AU117" s="405"/>
      <c r="AV117" s="405"/>
      <c r="AW117" s="405"/>
      <c r="AX117" s="405"/>
      <c r="AY117" s="405"/>
      <c r="AZ117" s="405"/>
      <c r="BA117" s="405"/>
      <c r="BB117" s="405"/>
      <c r="BC117" s="405"/>
      <c r="BD117" s="405"/>
      <c r="BE117" s="405"/>
      <c r="BF117" s="405">
        <f t="shared" si="5"/>
        <v>1</v>
      </c>
      <c r="BG117" s="7">
        <f t="shared" si="4"/>
        <v>2.3</v>
      </c>
      <c r="BI117" s="181"/>
      <c r="BJ117" s="181"/>
      <c r="BK117" s="327"/>
      <c r="BL117" s="327"/>
      <c r="BM117" s="330"/>
      <c r="BN117" s="330"/>
      <c r="BO117" s="193"/>
      <c r="BP117" s="193"/>
      <c r="BQ117" s="198"/>
      <c r="BR117" s="198"/>
      <c r="BS117" s="189"/>
      <c r="BT117" s="189"/>
      <c r="BU117" s="196"/>
      <c r="BV117" s="196"/>
    </row>
    <row r="118" spans="1:59" s="428" customFormat="1" ht="12.75">
      <c r="A118" s="428">
        <v>2206699020</v>
      </c>
      <c r="B118" s="428">
        <v>1</v>
      </c>
      <c r="C118" s="429">
        <v>39923</v>
      </c>
      <c r="D118" s="430">
        <v>0.09878472222222223</v>
      </c>
      <c r="E118" s="431">
        <v>42376</v>
      </c>
      <c r="F118" s="431">
        <v>13318</v>
      </c>
      <c r="G118" s="432">
        <v>0.4201388888888889</v>
      </c>
      <c r="H118" s="428" t="s">
        <v>27</v>
      </c>
      <c r="I118" s="428" t="s">
        <v>1</v>
      </c>
      <c r="J118" s="428" t="s">
        <v>12</v>
      </c>
      <c r="K118" s="400"/>
      <c r="L118" s="400"/>
      <c r="M118" s="400"/>
      <c r="N118" s="400"/>
      <c r="O118" s="433">
        <v>3</v>
      </c>
      <c r="P118" s="400"/>
      <c r="Q118" s="400"/>
      <c r="R118" s="434"/>
      <c r="S118" s="434"/>
      <c r="T118" s="435"/>
      <c r="U118" s="435"/>
      <c r="V118" s="435"/>
      <c r="W118" s="400"/>
      <c r="X118" s="435"/>
      <c r="Y118" s="218">
        <v>1</v>
      </c>
      <c r="Z118" s="218">
        <f>O118*Y118</f>
        <v>3</v>
      </c>
      <c r="AA118" s="400"/>
      <c r="AB118" s="435"/>
      <c r="AC118" s="400"/>
      <c r="AD118" s="435"/>
      <c r="AE118" s="400"/>
      <c r="AF118" s="435"/>
      <c r="AG118" s="400"/>
      <c r="AH118" s="435"/>
      <c r="AI118" s="400"/>
      <c r="AJ118" s="400"/>
      <c r="AK118" s="400"/>
      <c r="AL118" s="400"/>
      <c r="AM118" s="400"/>
      <c r="AN118" s="400"/>
      <c r="AO118" s="400"/>
      <c r="AP118" s="400"/>
      <c r="AQ118" s="400"/>
      <c r="AR118" s="400"/>
      <c r="AS118" s="400"/>
      <c r="AT118" s="400"/>
      <c r="AU118" s="400"/>
      <c r="AV118" s="400"/>
      <c r="AW118" s="400"/>
      <c r="AX118" s="400"/>
      <c r="AY118" s="400"/>
      <c r="AZ118" s="400"/>
      <c r="BA118" s="400"/>
      <c r="BB118" s="400"/>
      <c r="BC118" s="400"/>
      <c r="BD118" s="400"/>
      <c r="BE118" s="400"/>
      <c r="BF118" s="405">
        <f t="shared" si="5"/>
        <v>0</v>
      </c>
      <c r="BG118" s="7">
        <f t="shared" si="4"/>
        <v>0</v>
      </c>
    </row>
    <row r="119" spans="1:59" s="428" customFormat="1" ht="12.75">
      <c r="A119" s="428">
        <v>2206698400</v>
      </c>
      <c r="B119" s="428">
        <v>1</v>
      </c>
      <c r="C119" s="429">
        <v>39923</v>
      </c>
      <c r="D119" s="430">
        <v>0.055775462962962964</v>
      </c>
      <c r="E119" s="436">
        <v>1.7722222222222221</v>
      </c>
      <c r="F119" s="431">
        <v>13424</v>
      </c>
      <c r="G119" s="432">
        <v>0.4625</v>
      </c>
      <c r="H119" s="428" t="s">
        <v>55</v>
      </c>
      <c r="I119" s="428" t="s">
        <v>1</v>
      </c>
      <c r="J119" s="428" t="s">
        <v>12</v>
      </c>
      <c r="K119" s="400"/>
      <c r="L119" s="400"/>
      <c r="M119" s="400"/>
      <c r="N119" s="400"/>
      <c r="O119" s="433">
        <v>2.9</v>
      </c>
      <c r="P119" s="400"/>
      <c r="Q119" s="400"/>
      <c r="R119" s="434"/>
      <c r="S119" s="434"/>
      <c r="T119" s="435"/>
      <c r="U119" s="435"/>
      <c r="V119" s="435"/>
      <c r="W119" s="400"/>
      <c r="X119" s="435"/>
      <c r="Y119" s="218">
        <v>1</v>
      </c>
      <c r="Z119" s="218">
        <f>O119*Y119</f>
        <v>2.9</v>
      </c>
      <c r="AA119" s="400"/>
      <c r="AB119" s="435"/>
      <c r="AC119" s="400"/>
      <c r="AD119" s="435"/>
      <c r="AE119" s="400"/>
      <c r="AF119" s="435"/>
      <c r="AG119" s="400"/>
      <c r="AH119" s="435"/>
      <c r="AI119" s="400"/>
      <c r="AJ119" s="400"/>
      <c r="AK119" s="400"/>
      <c r="AL119" s="400"/>
      <c r="AM119" s="400"/>
      <c r="AN119" s="400"/>
      <c r="AO119" s="400"/>
      <c r="AP119" s="400"/>
      <c r="AQ119" s="400"/>
      <c r="AR119" s="400"/>
      <c r="AS119" s="400"/>
      <c r="AT119" s="400"/>
      <c r="AU119" s="400"/>
      <c r="AV119" s="400"/>
      <c r="AW119" s="400"/>
      <c r="AX119" s="400"/>
      <c r="AY119" s="400"/>
      <c r="AZ119" s="400"/>
      <c r="BA119" s="400"/>
      <c r="BB119" s="400"/>
      <c r="BC119" s="400"/>
      <c r="BD119" s="400"/>
      <c r="BE119" s="400"/>
      <c r="BF119" s="405">
        <f t="shared" si="5"/>
        <v>0</v>
      </c>
      <c r="BG119" s="7">
        <f t="shared" si="4"/>
        <v>0</v>
      </c>
    </row>
    <row r="120" spans="1:74" s="175" customFormat="1" ht="25.5">
      <c r="A120" s="175">
        <v>1206693020</v>
      </c>
      <c r="B120" s="175">
        <v>1</v>
      </c>
      <c r="C120" s="176">
        <v>39922</v>
      </c>
      <c r="D120" s="177">
        <v>0.6833564814814815</v>
      </c>
      <c r="E120" s="178">
        <v>41494</v>
      </c>
      <c r="F120" s="178">
        <v>13738</v>
      </c>
      <c r="G120" s="179">
        <v>0.2972222222222222</v>
      </c>
      <c r="H120" s="175" t="s">
        <v>25</v>
      </c>
      <c r="I120" s="175" t="s">
        <v>1</v>
      </c>
      <c r="J120" s="175" t="s">
        <v>196</v>
      </c>
      <c r="K120" s="395"/>
      <c r="L120" s="395"/>
      <c r="M120" s="395"/>
      <c r="N120" s="395"/>
      <c r="O120" s="416">
        <v>2.6</v>
      </c>
      <c r="P120" s="395"/>
      <c r="Q120" s="395"/>
      <c r="R120" s="396"/>
      <c r="S120" s="397"/>
      <c r="T120" s="394"/>
      <c r="U120" s="398"/>
      <c r="V120" s="398"/>
      <c r="W120" s="399"/>
      <c r="X120" s="394"/>
      <c r="Y120" s="400"/>
      <c r="Z120" s="394"/>
      <c r="AA120" s="401"/>
      <c r="AB120" s="394"/>
      <c r="AC120" s="402"/>
      <c r="AD120" s="394"/>
      <c r="AE120" s="403"/>
      <c r="AF120" s="394"/>
      <c r="AG120" s="404"/>
      <c r="AH120" s="394"/>
      <c r="AI120" s="405"/>
      <c r="AJ120" s="405"/>
      <c r="AK120" s="405"/>
      <c r="AL120" s="405"/>
      <c r="AM120" s="405"/>
      <c r="AN120" s="405"/>
      <c r="AO120" s="405"/>
      <c r="AP120" s="405">
        <v>1</v>
      </c>
      <c r="AQ120" s="405"/>
      <c r="AR120" s="405"/>
      <c r="AS120" s="405"/>
      <c r="AT120" s="405"/>
      <c r="AU120" s="405"/>
      <c r="AV120" s="405"/>
      <c r="AW120" s="405"/>
      <c r="AX120" s="405"/>
      <c r="AY120" s="405"/>
      <c r="AZ120" s="405"/>
      <c r="BA120" s="405"/>
      <c r="BB120" s="405"/>
      <c r="BC120" s="405"/>
      <c r="BD120" s="405"/>
      <c r="BE120" s="405"/>
      <c r="BF120" s="405">
        <f t="shared" si="5"/>
        <v>1</v>
      </c>
      <c r="BG120" s="7">
        <f t="shared" si="4"/>
        <v>2.6</v>
      </c>
      <c r="BI120" s="181"/>
      <c r="BJ120" s="181"/>
      <c r="BK120" s="327"/>
      <c r="BL120" s="327"/>
      <c r="BM120" s="330"/>
      <c r="BN120" s="330"/>
      <c r="BO120" s="193"/>
      <c r="BP120" s="193"/>
      <c r="BQ120" s="198"/>
      <c r="BR120" s="198"/>
      <c r="BS120" s="189"/>
      <c r="BT120" s="189"/>
      <c r="BU120" s="196"/>
      <c r="BV120" s="196"/>
    </row>
    <row r="121" spans="1:59" s="428" customFormat="1" ht="12.75">
      <c r="A121" s="428">
        <v>2206691840</v>
      </c>
      <c r="B121" s="428">
        <v>1</v>
      </c>
      <c r="C121" s="429">
        <v>39922</v>
      </c>
      <c r="D121" s="430">
        <v>0.6002777777777778</v>
      </c>
      <c r="E121" s="431">
        <v>42415</v>
      </c>
      <c r="F121" s="431">
        <v>13339</v>
      </c>
      <c r="G121" s="432">
        <v>0.3347222222222222</v>
      </c>
      <c r="H121" s="428" t="s">
        <v>13</v>
      </c>
      <c r="I121" s="428" t="s">
        <v>1</v>
      </c>
      <c r="J121" s="428" t="s">
        <v>12</v>
      </c>
      <c r="K121" s="400"/>
      <c r="L121" s="400"/>
      <c r="M121" s="400"/>
      <c r="N121" s="400"/>
      <c r="O121" s="433">
        <v>2.7</v>
      </c>
      <c r="P121" s="400"/>
      <c r="Q121" s="400"/>
      <c r="R121" s="434"/>
      <c r="S121" s="434"/>
      <c r="T121" s="435"/>
      <c r="U121" s="435"/>
      <c r="V121" s="435"/>
      <c r="W121" s="400"/>
      <c r="X121" s="435"/>
      <c r="Y121" s="218">
        <v>1</v>
      </c>
      <c r="Z121" s="218">
        <f>O121*Y121</f>
        <v>2.7</v>
      </c>
      <c r="AA121" s="400"/>
      <c r="AB121" s="435"/>
      <c r="AC121" s="400"/>
      <c r="AD121" s="435"/>
      <c r="AE121" s="400"/>
      <c r="AF121" s="435"/>
      <c r="AG121" s="400"/>
      <c r="AH121" s="435"/>
      <c r="AI121" s="400"/>
      <c r="AJ121" s="400"/>
      <c r="AK121" s="400"/>
      <c r="AL121" s="400"/>
      <c r="AM121" s="400"/>
      <c r="AN121" s="400"/>
      <c r="AO121" s="400"/>
      <c r="AP121" s="400"/>
      <c r="AQ121" s="400"/>
      <c r="AR121" s="400"/>
      <c r="AS121" s="400"/>
      <c r="AT121" s="400"/>
      <c r="AU121" s="400"/>
      <c r="AV121" s="400"/>
      <c r="AW121" s="400"/>
      <c r="AX121" s="400"/>
      <c r="AY121" s="400"/>
      <c r="AZ121" s="400"/>
      <c r="BA121" s="400"/>
      <c r="BB121" s="400"/>
      <c r="BC121" s="400"/>
      <c r="BD121" s="400"/>
      <c r="BE121" s="400"/>
      <c r="BF121" s="405">
        <f t="shared" si="5"/>
        <v>0</v>
      </c>
      <c r="BG121" s="7">
        <f t="shared" si="4"/>
        <v>0</v>
      </c>
    </row>
    <row r="122" spans="1:59" s="428" customFormat="1" ht="12.75">
      <c r="A122" s="428">
        <v>2206691690</v>
      </c>
      <c r="B122" s="428">
        <v>1</v>
      </c>
      <c r="C122" s="429">
        <v>39922</v>
      </c>
      <c r="D122" s="430">
        <v>0.5899074074074074</v>
      </c>
      <c r="E122" s="431">
        <v>42375</v>
      </c>
      <c r="F122" s="431">
        <v>13389</v>
      </c>
      <c r="G122" s="432">
        <v>0.33819444444444446</v>
      </c>
      <c r="H122" s="428" t="s">
        <v>13</v>
      </c>
      <c r="I122" s="428" t="s">
        <v>1</v>
      </c>
      <c r="J122" s="428" t="s">
        <v>12</v>
      </c>
      <c r="K122" s="400"/>
      <c r="L122" s="400"/>
      <c r="M122" s="400"/>
      <c r="N122" s="400"/>
      <c r="O122" s="433">
        <v>2.7</v>
      </c>
      <c r="P122" s="400"/>
      <c r="Q122" s="400"/>
      <c r="R122" s="434"/>
      <c r="S122" s="434"/>
      <c r="T122" s="435"/>
      <c r="U122" s="435"/>
      <c r="V122" s="435"/>
      <c r="W122" s="400"/>
      <c r="X122" s="435"/>
      <c r="Y122" s="218">
        <v>1</v>
      </c>
      <c r="Z122" s="218">
        <f>O122*Y122</f>
        <v>2.7</v>
      </c>
      <c r="AA122" s="400"/>
      <c r="AB122" s="435"/>
      <c r="AC122" s="400"/>
      <c r="AD122" s="435"/>
      <c r="AE122" s="400"/>
      <c r="AF122" s="435"/>
      <c r="AG122" s="400"/>
      <c r="AH122" s="435"/>
      <c r="AI122" s="400"/>
      <c r="AJ122" s="400"/>
      <c r="AK122" s="400"/>
      <c r="AL122" s="400"/>
      <c r="AM122" s="400"/>
      <c r="AN122" s="400"/>
      <c r="AO122" s="400"/>
      <c r="AP122" s="400"/>
      <c r="AQ122" s="400"/>
      <c r="AR122" s="400"/>
      <c r="AS122" s="400"/>
      <c r="AT122" s="400"/>
      <c r="AU122" s="400"/>
      <c r="AV122" s="400"/>
      <c r="AW122" s="400"/>
      <c r="AX122" s="400"/>
      <c r="AY122" s="400"/>
      <c r="AZ122" s="400"/>
      <c r="BA122" s="400"/>
      <c r="BB122" s="400"/>
      <c r="BC122" s="400"/>
      <c r="BD122" s="400"/>
      <c r="BE122" s="400"/>
      <c r="BF122" s="405">
        <f t="shared" si="5"/>
        <v>0</v>
      </c>
      <c r="BG122" s="7">
        <f t="shared" si="4"/>
        <v>0</v>
      </c>
    </row>
    <row r="123" spans="1:74" s="175" customFormat="1" ht="12.75">
      <c r="A123" s="175">
        <v>1206690780</v>
      </c>
      <c r="B123" s="175">
        <v>1</v>
      </c>
      <c r="C123" s="176">
        <v>39922</v>
      </c>
      <c r="D123" s="177">
        <v>0.5276620370370371</v>
      </c>
      <c r="E123" s="178">
        <v>44727</v>
      </c>
      <c r="F123" s="178">
        <v>7845</v>
      </c>
      <c r="G123" s="180">
        <v>1.6680555555555554</v>
      </c>
      <c r="H123" s="175" t="s">
        <v>19</v>
      </c>
      <c r="I123" s="175" t="s">
        <v>1</v>
      </c>
      <c r="J123" s="175" t="s">
        <v>197</v>
      </c>
      <c r="K123" s="395"/>
      <c r="L123" s="395"/>
      <c r="M123" s="395"/>
      <c r="N123" s="395"/>
      <c r="O123" s="416">
        <v>3.9</v>
      </c>
      <c r="P123" s="395"/>
      <c r="Q123" s="395"/>
      <c r="R123" s="396"/>
      <c r="S123" s="397"/>
      <c r="T123" s="394"/>
      <c r="U123" s="398"/>
      <c r="V123" s="398"/>
      <c r="W123" s="399"/>
      <c r="X123" s="394"/>
      <c r="Y123" s="400"/>
      <c r="Z123" s="394"/>
      <c r="AA123" s="401"/>
      <c r="AB123" s="394"/>
      <c r="AC123" s="402"/>
      <c r="AD123" s="394"/>
      <c r="AE123" s="403"/>
      <c r="AF123" s="394"/>
      <c r="AG123" s="404"/>
      <c r="AH123" s="394"/>
      <c r="AI123" s="405"/>
      <c r="AJ123" s="405"/>
      <c r="AK123" s="405"/>
      <c r="AL123" s="405"/>
      <c r="AM123" s="405"/>
      <c r="AN123" s="405"/>
      <c r="AO123" s="405"/>
      <c r="AP123" s="405"/>
      <c r="AQ123" s="405"/>
      <c r="AR123" s="405"/>
      <c r="AS123" s="405">
        <v>1</v>
      </c>
      <c r="AT123" s="405"/>
      <c r="AU123" s="405"/>
      <c r="AV123" s="405"/>
      <c r="AW123" s="405"/>
      <c r="AX123" s="405"/>
      <c r="AY123" s="405"/>
      <c r="AZ123" s="405"/>
      <c r="BA123" s="405"/>
      <c r="BB123" s="405"/>
      <c r="BC123" s="405"/>
      <c r="BD123" s="405"/>
      <c r="BE123" s="405"/>
      <c r="BF123" s="405">
        <f t="shared" si="5"/>
        <v>1</v>
      </c>
      <c r="BG123" s="7">
        <f t="shared" si="4"/>
        <v>3.9</v>
      </c>
      <c r="BI123" s="181"/>
      <c r="BJ123" s="181"/>
      <c r="BK123" s="327"/>
      <c r="BL123" s="327"/>
      <c r="BM123" s="330"/>
      <c r="BN123" s="330"/>
      <c r="BO123" s="193"/>
      <c r="BP123" s="193"/>
      <c r="BQ123" s="198"/>
      <c r="BR123" s="198"/>
      <c r="BS123" s="189"/>
      <c r="BT123" s="189"/>
      <c r="BU123" s="196"/>
      <c r="BV123" s="196"/>
    </row>
    <row r="124" spans="1:59" s="428" customFormat="1" ht="12.75">
      <c r="A124" s="428">
        <v>2206686110</v>
      </c>
      <c r="B124" s="428">
        <v>1</v>
      </c>
      <c r="C124" s="429">
        <v>39922</v>
      </c>
      <c r="D124" s="430">
        <v>0.20289351851851853</v>
      </c>
      <c r="E124" s="431">
        <v>42328</v>
      </c>
      <c r="F124" s="431">
        <v>13469</v>
      </c>
      <c r="G124" s="432">
        <v>0.38055555555555554</v>
      </c>
      <c r="H124" s="428" t="s">
        <v>14</v>
      </c>
      <c r="I124" s="428" t="s">
        <v>1</v>
      </c>
      <c r="J124" s="428" t="s">
        <v>12</v>
      </c>
      <c r="K124" s="400"/>
      <c r="L124" s="400"/>
      <c r="M124" s="400"/>
      <c r="N124" s="400"/>
      <c r="O124" s="433">
        <v>2.8</v>
      </c>
      <c r="P124" s="400"/>
      <c r="Q124" s="400"/>
      <c r="R124" s="434"/>
      <c r="S124" s="434"/>
      <c r="T124" s="435"/>
      <c r="U124" s="435"/>
      <c r="V124" s="435"/>
      <c r="W124" s="400"/>
      <c r="X124" s="435"/>
      <c r="Y124" s="218">
        <v>1</v>
      </c>
      <c r="Z124" s="218">
        <f>O124*Y124</f>
        <v>2.8</v>
      </c>
      <c r="AA124" s="400"/>
      <c r="AB124" s="435"/>
      <c r="AC124" s="400"/>
      <c r="AD124" s="435"/>
      <c r="AE124" s="400"/>
      <c r="AF124" s="435"/>
      <c r="AG124" s="400"/>
      <c r="AH124" s="435"/>
      <c r="AI124" s="400"/>
      <c r="AJ124" s="400"/>
      <c r="AK124" s="400"/>
      <c r="AL124" s="400"/>
      <c r="AM124" s="400"/>
      <c r="AN124" s="400"/>
      <c r="AO124" s="400"/>
      <c r="AP124" s="400"/>
      <c r="AQ124" s="400"/>
      <c r="AR124" s="400"/>
      <c r="AS124" s="400"/>
      <c r="AT124" s="400"/>
      <c r="AU124" s="400"/>
      <c r="AV124" s="400"/>
      <c r="AW124" s="400"/>
      <c r="AX124" s="400"/>
      <c r="AY124" s="400"/>
      <c r="AZ124" s="400"/>
      <c r="BA124" s="400"/>
      <c r="BB124" s="400"/>
      <c r="BC124" s="400"/>
      <c r="BD124" s="400"/>
      <c r="BE124" s="400"/>
      <c r="BF124" s="405">
        <f t="shared" si="5"/>
        <v>0</v>
      </c>
      <c r="BG124" s="7">
        <f t="shared" si="4"/>
        <v>0</v>
      </c>
    </row>
    <row r="125" spans="1:59" s="428" customFormat="1" ht="12.75">
      <c r="A125" s="428">
        <v>2206681860</v>
      </c>
      <c r="B125" s="428">
        <v>1</v>
      </c>
      <c r="C125" s="429">
        <v>39921</v>
      </c>
      <c r="D125" s="430">
        <v>0.9072453703703703</v>
      </c>
      <c r="E125" s="431">
        <v>42316</v>
      </c>
      <c r="F125" s="431">
        <v>13441</v>
      </c>
      <c r="G125" s="432">
        <v>0.37986111111111115</v>
      </c>
      <c r="H125" s="428" t="s">
        <v>25</v>
      </c>
      <c r="I125" s="428" t="s">
        <v>1</v>
      </c>
      <c r="J125" s="428" t="s">
        <v>12</v>
      </c>
      <c r="K125" s="400"/>
      <c r="L125" s="400"/>
      <c r="M125" s="400"/>
      <c r="N125" s="400"/>
      <c r="O125" s="433">
        <v>2.6</v>
      </c>
      <c r="P125" s="400"/>
      <c r="Q125" s="400"/>
      <c r="R125" s="434"/>
      <c r="S125" s="434"/>
      <c r="T125" s="435"/>
      <c r="U125" s="435"/>
      <c r="V125" s="435"/>
      <c r="W125" s="400"/>
      <c r="X125" s="435"/>
      <c r="Y125" s="218">
        <v>1</v>
      </c>
      <c r="Z125" s="218">
        <f>O125*Y125</f>
        <v>2.6</v>
      </c>
      <c r="AA125" s="400"/>
      <c r="AB125" s="435"/>
      <c r="AC125" s="400"/>
      <c r="AD125" s="435"/>
      <c r="AE125" s="400"/>
      <c r="AF125" s="435"/>
      <c r="AG125" s="400"/>
      <c r="AH125" s="435"/>
      <c r="AI125" s="400"/>
      <c r="AJ125" s="400"/>
      <c r="AK125" s="400"/>
      <c r="AL125" s="400"/>
      <c r="AM125" s="400"/>
      <c r="AN125" s="400"/>
      <c r="AO125" s="400"/>
      <c r="AP125" s="400"/>
      <c r="AQ125" s="400"/>
      <c r="AR125" s="400"/>
      <c r="AS125" s="400"/>
      <c r="AT125" s="400"/>
      <c r="AU125" s="400"/>
      <c r="AV125" s="400"/>
      <c r="AW125" s="400"/>
      <c r="AX125" s="400"/>
      <c r="AY125" s="400"/>
      <c r="AZ125" s="400"/>
      <c r="BA125" s="400"/>
      <c r="BB125" s="400"/>
      <c r="BC125" s="400"/>
      <c r="BD125" s="400"/>
      <c r="BE125" s="400"/>
      <c r="BF125" s="405">
        <f t="shared" si="5"/>
        <v>0</v>
      </c>
      <c r="BG125" s="7">
        <f t="shared" si="4"/>
        <v>0</v>
      </c>
    </row>
    <row r="126" spans="1:59" s="428" customFormat="1" ht="12.75">
      <c r="A126" s="428">
        <v>1206680940</v>
      </c>
      <c r="B126" s="428">
        <v>1</v>
      </c>
      <c r="C126" s="429">
        <v>39921</v>
      </c>
      <c r="D126" s="430">
        <v>0.8438194444444443</v>
      </c>
      <c r="E126" s="431">
        <v>42378</v>
      </c>
      <c r="F126" s="431">
        <v>13462</v>
      </c>
      <c r="G126" s="432">
        <v>0.2965277777777778</v>
      </c>
      <c r="H126" s="428" t="s">
        <v>13</v>
      </c>
      <c r="I126" s="428" t="s">
        <v>1</v>
      </c>
      <c r="J126" s="428" t="s">
        <v>12</v>
      </c>
      <c r="K126" s="400"/>
      <c r="L126" s="400"/>
      <c r="M126" s="400"/>
      <c r="N126" s="400"/>
      <c r="O126" s="433">
        <v>2.7</v>
      </c>
      <c r="P126" s="400"/>
      <c r="Q126" s="400"/>
      <c r="R126" s="434"/>
      <c r="S126" s="434"/>
      <c r="T126" s="435"/>
      <c r="U126" s="435"/>
      <c r="V126" s="435"/>
      <c r="W126" s="400"/>
      <c r="X126" s="435"/>
      <c r="Y126" s="218">
        <v>1</v>
      </c>
      <c r="Z126" s="218">
        <f>O126*Y126</f>
        <v>2.7</v>
      </c>
      <c r="AA126" s="400"/>
      <c r="AB126" s="435"/>
      <c r="AC126" s="400"/>
      <c r="AD126" s="435"/>
      <c r="AE126" s="400"/>
      <c r="AF126" s="435"/>
      <c r="AG126" s="400"/>
      <c r="AH126" s="435"/>
      <c r="AI126" s="400"/>
      <c r="AJ126" s="400"/>
      <c r="AK126" s="400"/>
      <c r="AL126" s="400"/>
      <c r="AM126" s="400"/>
      <c r="AN126" s="400"/>
      <c r="AO126" s="400"/>
      <c r="AP126" s="400"/>
      <c r="AQ126" s="400"/>
      <c r="AR126" s="400"/>
      <c r="AS126" s="400"/>
      <c r="AT126" s="400"/>
      <c r="AU126" s="400"/>
      <c r="AV126" s="400"/>
      <c r="AW126" s="400"/>
      <c r="AX126" s="400"/>
      <c r="AY126" s="400"/>
      <c r="AZ126" s="400"/>
      <c r="BA126" s="400"/>
      <c r="BB126" s="400"/>
      <c r="BC126" s="400"/>
      <c r="BD126" s="400"/>
      <c r="BE126" s="400"/>
      <c r="BF126" s="405">
        <f t="shared" si="5"/>
        <v>0</v>
      </c>
      <c r="BG126" s="7">
        <f t="shared" si="4"/>
        <v>0</v>
      </c>
    </row>
    <row r="127" spans="1:74" s="175" customFormat="1" ht="38.25">
      <c r="A127" s="175">
        <v>8206680380</v>
      </c>
      <c r="B127" s="175">
        <v>1</v>
      </c>
      <c r="C127" s="176">
        <v>39921</v>
      </c>
      <c r="D127" s="177">
        <v>0.8042013888888889</v>
      </c>
      <c r="E127" s="180">
        <v>1.925</v>
      </c>
      <c r="F127" s="408">
        <v>6.315277777777777</v>
      </c>
      <c r="G127" s="175">
        <v>62</v>
      </c>
      <c r="H127" s="175" t="s">
        <v>198</v>
      </c>
      <c r="I127" s="175" t="s">
        <v>1</v>
      </c>
      <c r="J127" s="175" t="s">
        <v>199</v>
      </c>
      <c r="K127" s="395"/>
      <c r="L127" s="395"/>
      <c r="M127" s="395"/>
      <c r="N127" s="395"/>
      <c r="O127" s="416">
        <v>6.7</v>
      </c>
      <c r="P127" s="395"/>
      <c r="Q127" s="395"/>
      <c r="R127" s="396"/>
      <c r="S127" s="397"/>
      <c r="T127" s="394"/>
      <c r="U127" s="398"/>
      <c r="V127" s="398"/>
      <c r="W127" s="399"/>
      <c r="X127" s="394"/>
      <c r="Y127" s="400"/>
      <c r="Z127" s="394"/>
      <c r="AA127" s="401"/>
      <c r="AB127" s="394"/>
      <c r="AC127" s="402"/>
      <c r="AD127" s="394"/>
      <c r="AE127" s="403"/>
      <c r="AF127" s="394"/>
      <c r="AG127" s="404"/>
      <c r="AH127" s="394"/>
      <c r="AI127" s="405"/>
      <c r="AJ127" s="405"/>
      <c r="AK127" s="405"/>
      <c r="AL127" s="405"/>
      <c r="AM127" s="405"/>
      <c r="AN127" s="405"/>
      <c r="AO127" s="405"/>
      <c r="AP127" s="405"/>
      <c r="AQ127" s="405"/>
      <c r="AR127" s="405"/>
      <c r="AS127" s="405"/>
      <c r="AT127" s="405">
        <v>1</v>
      </c>
      <c r="AU127" s="405"/>
      <c r="AV127" s="405"/>
      <c r="AW127" s="405"/>
      <c r="AX127" s="405"/>
      <c r="AY127" s="405"/>
      <c r="AZ127" s="405"/>
      <c r="BA127" s="405"/>
      <c r="BB127" s="405"/>
      <c r="BC127" s="405"/>
      <c r="BD127" s="405"/>
      <c r="BE127" s="405"/>
      <c r="BF127" s="405">
        <f t="shared" si="5"/>
        <v>1</v>
      </c>
      <c r="BG127" s="7">
        <f t="shared" si="4"/>
        <v>6.7</v>
      </c>
      <c r="BI127" s="181"/>
      <c r="BJ127" s="181"/>
      <c r="BK127" s="327"/>
      <c r="BL127" s="327"/>
      <c r="BM127" s="330"/>
      <c r="BN127" s="330"/>
      <c r="BO127" s="193"/>
      <c r="BP127" s="193"/>
      <c r="BQ127" s="198"/>
      <c r="BR127" s="198"/>
      <c r="BS127" s="189"/>
      <c r="BT127" s="189"/>
      <c r="BU127" s="196"/>
      <c r="BV127" s="196"/>
    </row>
    <row r="128" spans="1:59" s="409" customFormat="1" ht="25.5">
      <c r="A128" s="409">
        <v>1206676630</v>
      </c>
      <c r="B128" s="409">
        <v>1</v>
      </c>
      <c r="C128" s="410">
        <v>39921</v>
      </c>
      <c r="D128" s="411">
        <v>0.5438425925925926</v>
      </c>
      <c r="E128" s="412">
        <v>42332</v>
      </c>
      <c r="F128" s="413">
        <v>0.545138888888889</v>
      </c>
      <c r="G128" s="413">
        <v>0.41805555555555557</v>
      </c>
      <c r="H128" s="409" t="s">
        <v>9</v>
      </c>
      <c r="I128" s="409" t="s">
        <v>1</v>
      </c>
      <c r="J128" s="409" t="s">
        <v>157</v>
      </c>
      <c r="K128" s="399"/>
      <c r="L128" s="399"/>
      <c r="M128" s="399"/>
      <c r="N128" s="399"/>
      <c r="O128" s="417">
        <v>3.1</v>
      </c>
      <c r="P128" s="399"/>
      <c r="Q128" s="399"/>
      <c r="R128" s="415"/>
      <c r="S128" s="415"/>
      <c r="T128" s="414"/>
      <c r="U128" s="414"/>
      <c r="V128" s="414"/>
      <c r="W128" s="217">
        <v>1</v>
      </c>
      <c r="X128" s="217">
        <f>O128*W128</f>
        <v>3.1</v>
      </c>
      <c r="Y128" s="399"/>
      <c r="Z128" s="414"/>
      <c r="AA128" s="399"/>
      <c r="AB128" s="414"/>
      <c r="AC128" s="399"/>
      <c r="AD128" s="414"/>
      <c r="AE128" s="399"/>
      <c r="AF128" s="414"/>
      <c r="AG128" s="399"/>
      <c r="AH128" s="414"/>
      <c r="AI128" s="399"/>
      <c r="AJ128" s="399"/>
      <c r="AK128" s="399"/>
      <c r="AL128" s="399"/>
      <c r="AM128" s="399"/>
      <c r="AN128" s="399"/>
      <c r="AO128" s="399"/>
      <c r="AP128" s="399"/>
      <c r="AQ128" s="399"/>
      <c r="AR128" s="399"/>
      <c r="AS128" s="399"/>
      <c r="AT128" s="399"/>
      <c r="AU128" s="399"/>
      <c r="AV128" s="399"/>
      <c r="AW128" s="399"/>
      <c r="AX128" s="399"/>
      <c r="AY128" s="399"/>
      <c r="AZ128" s="399"/>
      <c r="BA128" s="399"/>
      <c r="BB128" s="399"/>
      <c r="BC128" s="399"/>
      <c r="BD128" s="399"/>
      <c r="BE128" s="399"/>
      <c r="BF128" s="405">
        <f t="shared" si="5"/>
        <v>0</v>
      </c>
      <c r="BG128" s="7">
        <f t="shared" si="4"/>
        <v>0</v>
      </c>
    </row>
    <row r="129" spans="1:59" s="409" customFormat="1" ht="25.5">
      <c r="A129" s="409">
        <v>2206675470</v>
      </c>
      <c r="B129" s="409">
        <v>1</v>
      </c>
      <c r="C129" s="410">
        <v>39921</v>
      </c>
      <c r="D129" s="411">
        <v>0.4634375</v>
      </c>
      <c r="E129" s="412">
        <v>42265</v>
      </c>
      <c r="F129" s="412">
        <v>13494</v>
      </c>
      <c r="G129" s="413">
        <v>0.37777777777777777</v>
      </c>
      <c r="H129" s="409" t="s">
        <v>16</v>
      </c>
      <c r="I129" s="409" t="s">
        <v>1</v>
      </c>
      <c r="J129" s="409" t="s">
        <v>157</v>
      </c>
      <c r="K129" s="399"/>
      <c r="L129" s="399"/>
      <c r="M129" s="399"/>
      <c r="N129" s="399"/>
      <c r="O129" s="417">
        <v>3.2</v>
      </c>
      <c r="P129" s="399"/>
      <c r="Q129" s="399"/>
      <c r="R129" s="415"/>
      <c r="S129" s="415"/>
      <c r="T129" s="414"/>
      <c r="U129" s="414"/>
      <c r="V129" s="414"/>
      <c r="W129" s="217">
        <v>1</v>
      </c>
      <c r="X129" s="217">
        <f>O129*W129</f>
        <v>3.2</v>
      </c>
      <c r="Y129" s="399"/>
      <c r="Z129" s="414"/>
      <c r="AA129" s="399"/>
      <c r="AB129" s="414"/>
      <c r="AC129" s="399"/>
      <c r="AD129" s="414"/>
      <c r="AE129" s="399"/>
      <c r="AF129" s="414"/>
      <c r="AG129" s="399"/>
      <c r="AH129" s="414"/>
      <c r="AI129" s="399"/>
      <c r="AJ129" s="399"/>
      <c r="AK129" s="399"/>
      <c r="AL129" s="399"/>
      <c r="AM129" s="399"/>
      <c r="AN129" s="399"/>
      <c r="AO129" s="399"/>
      <c r="AP129" s="399"/>
      <c r="AQ129" s="399"/>
      <c r="AR129" s="399"/>
      <c r="AS129" s="399"/>
      <c r="AT129" s="399"/>
      <c r="AU129" s="399"/>
      <c r="AV129" s="399"/>
      <c r="AW129" s="399"/>
      <c r="AX129" s="399"/>
      <c r="AY129" s="399"/>
      <c r="AZ129" s="399"/>
      <c r="BA129" s="399"/>
      <c r="BB129" s="399"/>
      <c r="BC129" s="399"/>
      <c r="BD129" s="399"/>
      <c r="BE129" s="399"/>
      <c r="BF129" s="405">
        <f t="shared" si="5"/>
        <v>0</v>
      </c>
      <c r="BG129" s="7">
        <f t="shared" si="4"/>
        <v>0</v>
      </c>
    </row>
    <row r="130" spans="1:59" s="428" customFormat="1" ht="12.75">
      <c r="A130" s="428">
        <v>8206675040</v>
      </c>
      <c r="B130" s="428">
        <v>1</v>
      </c>
      <c r="C130" s="429">
        <v>39921</v>
      </c>
      <c r="D130" s="430">
        <v>0.43376157407407406</v>
      </c>
      <c r="E130" s="431">
        <v>42395</v>
      </c>
      <c r="F130" s="431">
        <v>13342</v>
      </c>
      <c r="G130" s="432">
        <v>0.42083333333333334</v>
      </c>
      <c r="H130" s="428" t="s">
        <v>200</v>
      </c>
      <c r="I130" s="428" t="s">
        <v>1</v>
      </c>
      <c r="J130" s="428" t="s">
        <v>12</v>
      </c>
      <c r="K130" s="400"/>
      <c r="L130" s="400"/>
      <c r="M130" s="400"/>
      <c r="N130" s="400"/>
      <c r="O130" s="433">
        <v>2.61</v>
      </c>
      <c r="P130" s="400"/>
      <c r="Q130" s="400"/>
      <c r="R130" s="434"/>
      <c r="S130" s="434"/>
      <c r="T130" s="435"/>
      <c r="U130" s="435"/>
      <c r="V130" s="435"/>
      <c r="W130" s="400"/>
      <c r="X130" s="435"/>
      <c r="Y130" s="218">
        <v>1</v>
      </c>
      <c r="Z130" s="218">
        <f>O130*Y130</f>
        <v>2.61</v>
      </c>
      <c r="AA130" s="400"/>
      <c r="AB130" s="435"/>
      <c r="AC130" s="400"/>
      <c r="AD130" s="435"/>
      <c r="AE130" s="400"/>
      <c r="AF130" s="435"/>
      <c r="AG130" s="400"/>
      <c r="AH130" s="435"/>
      <c r="AI130" s="400"/>
      <c r="AJ130" s="400"/>
      <c r="AK130" s="400"/>
      <c r="AL130" s="400"/>
      <c r="AM130" s="400"/>
      <c r="AN130" s="400"/>
      <c r="AO130" s="400"/>
      <c r="AP130" s="400"/>
      <c r="AQ130" s="400"/>
      <c r="AR130" s="400"/>
      <c r="AS130" s="400"/>
      <c r="AT130" s="400"/>
      <c r="AU130" s="400"/>
      <c r="AV130" s="400"/>
      <c r="AW130" s="400"/>
      <c r="AX130" s="400"/>
      <c r="AY130" s="400"/>
      <c r="AZ130" s="400"/>
      <c r="BA130" s="400"/>
      <c r="BB130" s="400"/>
      <c r="BC130" s="400"/>
      <c r="BD130" s="400"/>
      <c r="BE130" s="400"/>
      <c r="BF130" s="405">
        <f t="shared" si="5"/>
        <v>0</v>
      </c>
      <c r="BG130" s="7">
        <f t="shared" si="4"/>
        <v>0</v>
      </c>
    </row>
    <row r="131" spans="1:59" s="419" customFormat="1" ht="25.5">
      <c r="A131" s="419">
        <v>2206674430</v>
      </c>
      <c r="B131" s="419">
        <v>1</v>
      </c>
      <c r="C131" s="420">
        <v>39921</v>
      </c>
      <c r="D131" s="421">
        <v>0.39125</v>
      </c>
      <c r="E131" s="422">
        <v>42447</v>
      </c>
      <c r="F131" s="422">
        <v>13337</v>
      </c>
      <c r="G131" s="427">
        <v>0.5027777777777778</v>
      </c>
      <c r="H131" s="419" t="s">
        <v>55</v>
      </c>
      <c r="I131" s="419" t="s">
        <v>1</v>
      </c>
      <c r="J131" s="419" t="s">
        <v>10</v>
      </c>
      <c r="K131" s="403"/>
      <c r="L131" s="403"/>
      <c r="M131" s="403"/>
      <c r="N131" s="403"/>
      <c r="O131" s="423">
        <v>2.9</v>
      </c>
      <c r="P131" s="403"/>
      <c r="Q131" s="403"/>
      <c r="R131" s="424"/>
      <c r="S131" s="424"/>
      <c r="T131" s="425"/>
      <c r="U131" s="425"/>
      <c r="V131" s="425"/>
      <c r="W131" s="403"/>
      <c r="X131" s="425"/>
      <c r="Y131" s="403"/>
      <c r="Z131" s="425"/>
      <c r="AA131" s="403"/>
      <c r="AB131" s="425"/>
      <c r="AC131" s="403"/>
      <c r="AD131" s="425"/>
      <c r="AE131" s="220">
        <v>1</v>
      </c>
      <c r="AF131" s="220">
        <f>O131*AE131</f>
        <v>2.9</v>
      </c>
      <c r="AG131" s="403"/>
      <c r="AH131" s="425"/>
      <c r="AI131" s="403"/>
      <c r="AJ131" s="403"/>
      <c r="AK131" s="403"/>
      <c r="AL131" s="403"/>
      <c r="AM131" s="403"/>
      <c r="AN131" s="403"/>
      <c r="AO131" s="403"/>
      <c r="AP131" s="403"/>
      <c r="AQ131" s="403"/>
      <c r="AR131" s="403"/>
      <c r="AS131" s="403"/>
      <c r="AT131" s="403"/>
      <c r="AU131" s="403"/>
      <c r="AV131" s="403"/>
      <c r="AW131" s="403"/>
      <c r="AX131" s="403"/>
      <c r="AY131" s="403"/>
      <c r="AZ131" s="403"/>
      <c r="BA131" s="403"/>
      <c r="BB131" s="403"/>
      <c r="BC131" s="403"/>
      <c r="BD131" s="403"/>
      <c r="BE131" s="403"/>
      <c r="BF131" s="405">
        <f t="shared" si="5"/>
        <v>0</v>
      </c>
      <c r="BG131" s="7">
        <f t="shared" si="4"/>
        <v>0</v>
      </c>
    </row>
    <row r="132" spans="1:59" s="419" customFormat="1" ht="25.5">
      <c r="A132" s="419">
        <v>2206674250</v>
      </c>
      <c r="B132" s="419">
        <v>1</v>
      </c>
      <c r="C132" s="420">
        <v>39921</v>
      </c>
      <c r="D132" s="421">
        <v>0.37912037037037033</v>
      </c>
      <c r="E132" s="422">
        <v>42441</v>
      </c>
      <c r="F132" s="422">
        <v>13361</v>
      </c>
      <c r="G132" s="427">
        <v>0.5875</v>
      </c>
      <c r="H132" s="419" t="s">
        <v>38</v>
      </c>
      <c r="I132" s="419" t="s">
        <v>1</v>
      </c>
      <c r="J132" s="419" t="s">
        <v>10</v>
      </c>
      <c r="K132" s="403"/>
      <c r="L132" s="403"/>
      <c r="M132" s="403"/>
      <c r="N132" s="403"/>
      <c r="O132" s="423">
        <v>3.8</v>
      </c>
      <c r="P132" s="403"/>
      <c r="Q132" s="403"/>
      <c r="R132" s="424"/>
      <c r="S132" s="424"/>
      <c r="T132" s="425"/>
      <c r="U132" s="425"/>
      <c r="V132" s="425"/>
      <c r="W132" s="403"/>
      <c r="X132" s="425"/>
      <c r="Y132" s="403"/>
      <c r="Z132" s="425"/>
      <c r="AA132" s="403"/>
      <c r="AB132" s="425"/>
      <c r="AC132" s="403"/>
      <c r="AD132" s="425"/>
      <c r="AE132" s="220">
        <v>1</v>
      </c>
      <c r="AF132" s="220">
        <f>O132*AE132</f>
        <v>3.8</v>
      </c>
      <c r="AG132" s="403"/>
      <c r="AH132" s="425"/>
      <c r="AI132" s="403"/>
      <c r="AJ132" s="403"/>
      <c r="AK132" s="403"/>
      <c r="AL132" s="403"/>
      <c r="AM132" s="403"/>
      <c r="AN132" s="403"/>
      <c r="AO132" s="403"/>
      <c r="AP132" s="403"/>
      <c r="AQ132" s="403"/>
      <c r="AR132" s="403"/>
      <c r="AS132" s="403"/>
      <c r="AT132" s="403"/>
      <c r="AU132" s="403"/>
      <c r="AV132" s="403"/>
      <c r="AW132" s="403"/>
      <c r="AX132" s="403"/>
      <c r="AY132" s="403"/>
      <c r="AZ132" s="403"/>
      <c r="BA132" s="403"/>
      <c r="BB132" s="403"/>
      <c r="BC132" s="403"/>
      <c r="BD132" s="403"/>
      <c r="BE132" s="403"/>
      <c r="BF132" s="405">
        <f t="shared" si="5"/>
        <v>0</v>
      </c>
      <c r="BG132" s="7">
        <f t="shared" si="4"/>
        <v>0</v>
      </c>
    </row>
    <row r="133" spans="1:59" s="428" customFormat="1" ht="12.75">
      <c r="A133" s="428">
        <v>1206668110</v>
      </c>
      <c r="B133" s="428">
        <v>1</v>
      </c>
      <c r="C133" s="429">
        <v>39920</v>
      </c>
      <c r="D133" s="430">
        <v>0.9527430555555556</v>
      </c>
      <c r="E133" s="431">
        <v>42353</v>
      </c>
      <c r="F133" s="431">
        <v>13432</v>
      </c>
      <c r="G133" s="428">
        <v>10</v>
      </c>
      <c r="H133" s="428" t="s">
        <v>22</v>
      </c>
      <c r="I133" s="428" t="s">
        <v>1</v>
      </c>
      <c r="J133" s="428" t="s">
        <v>12</v>
      </c>
      <c r="K133" s="400"/>
      <c r="L133" s="400"/>
      <c r="M133" s="400"/>
      <c r="N133" s="400"/>
      <c r="O133" s="433">
        <v>2.5</v>
      </c>
      <c r="P133" s="400"/>
      <c r="Q133" s="400"/>
      <c r="R133" s="434"/>
      <c r="S133" s="434"/>
      <c r="T133" s="435"/>
      <c r="U133" s="435"/>
      <c r="V133" s="435"/>
      <c r="W133" s="400"/>
      <c r="X133" s="435"/>
      <c r="Y133" s="218">
        <v>1</v>
      </c>
      <c r="Z133" s="218">
        <f>O133*Y133</f>
        <v>2.5</v>
      </c>
      <c r="AA133" s="400"/>
      <c r="AB133" s="435"/>
      <c r="AC133" s="400"/>
      <c r="AD133" s="435"/>
      <c r="AE133" s="400"/>
      <c r="AF133" s="435"/>
      <c r="AG133" s="400"/>
      <c r="AH133" s="435"/>
      <c r="AI133" s="400"/>
      <c r="AJ133" s="400"/>
      <c r="AK133" s="400"/>
      <c r="AL133" s="400"/>
      <c r="AM133" s="400"/>
      <c r="AN133" s="400"/>
      <c r="AO133" s="400"/>
      <c r="AP133" s="400"/>
      <c r="AQ133" s="400"/>
      <c r="AR133" s="400"/>
      <c r="AS133" s="400"/>
      <c r="AT133" s="400"/>
      <c r="AU133" s="400"/>
      <c r="AV133" s="400"/>
      <c r="AW133" s="400"/>
      <c r="AX133" s="400"/>
      <c r="AY133" s="400"/>
      <c r="AZ133" s="400"/>
      <c r="BA133" s="400"/>
      <c r="BB133" s="400"/>
      <c r="BC133" s="400"/>
      <c r="BD133" s="400"/>
      <c r="BE133" s="400"/>
      <c r="BF133" s="405">
        <f t="shared" si="5"/>
        <v>0</v>
      </c>
      <c r="BG133" s="7">
        <f t="shared" si="4"/>
        <v>0</v>
      </c>
    </row>
    <row r="134" spans="1:59" s="409" customFormat="1" ht="25.5">
      <c r="A134" s="409">
        <v>1206667150</v>
      </c>
      <c r="B134" s="409">
        <v>1</v>
      </c>
      <c r="C134" s="410">
        <v>39920</v>
      </c>
      <c r="D134" s="411">
        <v>0.8857291666666667</v>
      </c>
      <c r="E134" s="412">
        <v>42282</v>
      </c>
      <c r="F134" s="412">
        <v>13485</v>
      </c>
      <c r="G134" s="409">
        <v>10</v>
      </c>
      <c r="H134" s="409" t="s">
        <v>14</v>
      </c>
      <c r="I134" s="409" t="s">
        <v>1</v>
      </c>
      <c r="J134" s="409" t="s">
        <v>157</v>
      </c>
      <c r="K134" s="399"/>
      <c r="L134" s="399"/>
      <c r="M134" s="399"/>
      <c r="N134" s="399"/>
      <c r="O134" s="417">
        <v>2.8</v>
      </c>
      <c r="P134" s="399"/>
      <c r="Q134" s="399"/>
      <c r="R134" s="415"/>
      <c r="S134" s="415"/>
      <c r="T134" s="414"/>
      <c r="U134" s="414"/>
      <c r="V134" s="414"/>
      <c r="W134" s="217">
        <v>1</v>
      </c>
      <c r="X134" s="217">
        <f>O134*W134</f>
        <v>2.8</v>
      </c>
      <c r="Y134" s="399"/>
      <c r="Z134" s="414"/>
      <c r="AA134" s="399"/>
      <c r="AB134" s="414"/>
      <c r="AC134" s="399"/>
      <c r="AD134" s="414"/>
      <c r="AE134" s="399"/>
      <c r="AF134" s="414"/>
      <c r="AG134" s="399"/>
      <c r="AH134" s="414"/>
      <c r="AI134" s="399"/>
      <c r="AJ134" s="399"/>
      <c r="AK134" s="399"/>
      <c r="AL134" s="399"/>
      <c r="AM134" s="399"/>
      <c r="AN134" s="399"/>
      <c r="AO134" s="399"/>
      <c r="AP134" s="399"/>
      <c r="AQ134" s="399"/>
      <c r="AR134" s="399"/>
      <c r="AS134" s="399"/>
      <c r="AT134" s="399"/>
      <c r="AU134" s="399"/>
      <c r="AV134" s="399"/>
      <c r="AW134" s="399"/>
      <c r="AX134" s="399"/>
      <c r="AY134" s="399"/>
      <c r="AZ134" s="399"/>
      <c r="BA134" s="399"/>
      <c r="BB134" s="399"/>
      <c r="BC134" s="399"/>
      <c r="BD134" s="399"/>
      <c r="BE134" s="399"/>
      <c r="BF134" s="405">
        <f t="shared" si="5"/>
        <v>0</v>
      </c>
      <c r="BG134" s="7">
        <f t="shared" si="4"/>
        <v>0</v>
      </c>
    </row>
    <row r="135" spans="1:59" s="409" customFormat="1" ht="25.5">
      <c r="A135" s="409">
        <v>2206666340</v>
      </c>
      <c r="B135" s="409">
        <v>1</v>
      </c>
      <c r="C135" s="410">
        <v>39920</v>
      </c>
      <c r="D135" s="411">
        <v>0.8295601851851853</v>
      </c>
      <c r="E135" s="412">
        <v>42275</v>
      </c>
      <c r="F135" s="412">
        <v>13488</v>
      </c>
      <c r="G135" s="409">
        <v>10</v>
      </c>
      <c r="H135" s="409" t="s">
        <v>13</v>
      </c>
      <c r="I135" s="409" t="s">
        <v>1</v>
      </c>
      <c r="J135" s="409" t="s">
        <v>157</v>
      </c>
      <c r="K135" s="399"/>
      <c r="L135" s="399"/>
      <c r="M135" s="399"/>
      <c r="N135" s="399"/>
      <c r="O135" s="417">
        <v>2.7</v>
      </c>
      <c r="P135" s="399"/>
      <c r="Q135" s="399"/>
      <c r="R135" s="415"/>
      <c r="S135" s="415"/>
      <c r="T135" s="414"/>
      <c r="U135" s="414"/>
      <c r="V135" s="414"/>
      <c r="W135" s="217">
        <v>1</v>
      </c>
      <c r="X135" s="217">
        <f>O135*W135</f>
        <v>2.7</v>
      </c>
      <c r="Y135" s="399"/>
      <c r="Z135" s="414"/>
      <c r="AA135" s="399"/>
      <c r="AB135" s="414"/>
      <c r="AC135" s="399"/>
      <c r="AD135" s="414"/>
      <c r="AE135" s="399"/>
      <c r="AF135" s="414"/>
      <c r="AG135" s="399"/>
      <c r="AH135" s="414"/>
      <c r="AI135" s="399"/>
      <c r="AJ135" s="399"/>
      <c r="AK135" s="399"/>
      <c r="AL135" s="399"/>
      <c r="AM135" s="399"/>
      <c r="AN135" s="399"/>
      <c r="AO135" s="399"/>
      <c r="AP135" s="399"/>
      <c r="AQ135" s="399"/>
      <c r="AR135" s="399"/>
      <c r="AS135" s="399"/>
      <c r="AT135" s="399"/>
      <c r="AU135" s="399"/>
      <c r="AV135" s="399"/>
      <c r="AW135" s="399"/>
      <c r="AX135" s="399"/>
      <c r="AY135" s="399"/>
      <c r="AZ135" s="399"/>
      <c r="BA135" s="399"/>
      <c r="BB135" s="399"/>
      <c r="BC135" s="399"/>
      <c r="BD135" s="399"/>
      <c r="BE135" s="399"/>
      <c r="BF135" s="405">
        <f t="shared" si="5"/>
        <v>0</v>
      </c>
      <c r="BG135" s="7">
        <f t="shared" si="4"/>
        <v>0</v>
      </c>
    </row>
    <row r="136" spans="1:59" s="428" customFormat="1" ht="12.75">
      <c r="A136" s="428">
        <v>1206661980</v>
      </c>
      <c r="B136" s="428">
        <v>1</v>
      </c>
      <c r="C136" s="429">
        <v>39920</v>
      </c>
      <c r="D136" s="430">
        <v>0.5269212962962962</v>
      </c>
      <c r="E136" s="431">
        <v>42424</v>
      </c>
      <c r="F136" s="431">
        <v>13371</v>
      </c>
      <c r="G136" s="432">
        <v>0.42291666666666666</v>
      </c>
      <c r="H136" s="428" t="s">
        <v>28</v>
      </c>
      <c r="I136" s="428" t="s">
        <v>1</v>
      </c>
      <c r="J136" s="428" t="s">
        <v>12</v>
      </c>
      <c r="K136" s="400"/>
      <c r="L136" s="400"/>
      <c r="M136" s="400"/>
      <c r="N136" s="400"/>
      <c r="O136" s="433">
        <v>2.4</v>
      </c>
      <c r="P136" s="400"/>
      <c r="Q136" s="400"/>
      <c r="R136" s="434"/>
      <c r="S136" s="434"/>
      <c r="T136" s="435"/>
      <c r="U136" s="435"/>
      <c r="V136" s="435"/>
      <c r="W136" s="400"/>
      <c r="X136" s="435"/>
      <c r="Y136" s="218">
        <v>1</v>
      </c>
      <c r="Z136" s="218">
        <f>O136*Y136</f>
        <v>2.4</v>
      </c>
      <c r="AA136" s="400"/>
      <c r="AB136" s="435"/>
      <c r="AC136" s="400"/>
      <c r="AD136" s="435"/>
      <c r="AE136" s="400"/>
      <c r="AF136" s="435"/>
      <c r="AG136" s="400"/>
      <c r="AH136" s="435"/>
      <c r="AI136" s="400"/>
      <c r="AJ136" s="400"/>
      <c r="AK136" s="400"/>
      <c r="AL136" s="400"/>
      <c r="AM136" s="400"/>
      <c r="AN136" s="400"/>
      <c r="AO136" s="400"/>
      <c r="AP136" s="400"/>
      <c r="AQ136" s="400"/>
      <c r="AR136" s="400"/>
      <c r="AS136" s="400"/>
      <c r="AT136" s="400"/>
      <c r="AU136" s="400"/>
      <c r="AV136" s="400"/>
      <c r="AW136" s="400"/>
      <c r="AX136" s="400"/>
      <c r="AY136" s="400"/>
      <c r="AZ136" s="400"/>
      <c r="BA136" s="400"/>
      <c r="BB136" s="400"/>
      <c r="BC136" s="400"/>
      <c r="BD136" s="400"/>
      <c r="BE136" s="400"/>
      <c r="BF136" s="405">
        <f t="shared" si="5"/>
        <v>0</v>
      </c>
      <c r="BG136" s="7">
        <f t="shared" si="4"/>
        <v>0</v>
      </c>
    </row>
    <row r="137" spans="1:59" s="409" customFormat="1" ht="25.5">
      <c r="A137" s="409">
        <v>2206661190</v>
      </c>
      <c r="B137" s="409">
        <v>1</v>
      </c>
      <c r="C137" s="410">
        <v>39920</v>
      </c>
      <c r="D137" s="411">
        <v>0.471712962962963</v>
      </c>
      <c r="E137" s="412">
        <v>42281</v>
      </c>
      <c r="F137" s="412">
        <v>13488</v>
      </c>
      <c r="G137" s="413">
        <v>0.3756944444444445</v>
      </c>
      <c r="H137" s="409" t="s">
        <v>14</v>
      </c>
      <c r="I137" s="409" t="s">
        <v>1</v>
      </c>
      <c r="J137" s="409" t="s">
        <v>157</v>
      </c>
      <c r="K137" s="399"/>
      <c r="L137" s="399"/>
      <c r="M137" s="399"/>
      <c r="N137" s="399"/>
      <c r="O137" s="417">
        <v>2.8</v>
      </c>
      <c r="P137" s="399"/>
      <c r="Q137" s="399"/>
      <c r="R137" s="415"/>
      <c r="S137" s="415"/>
      <c r="T137" s="414"/>
      <c r="U137" s="414"/>
      <c r="V137" s="414"/>
      <c r="W137" s="217">
        <v>1</v>
      </c>
      <c r="X137" s="217">
        <f>O137*W137</f>
        <v>2.8</v>
      </c>
      <c r="Y137" s="399"/>
      <c r="Z137" s="414"/>
      <c r="AA137" s="399"/>
      <c r="AB137" s="414"/>
      <c r="AC137" s="399"/>
      <c r="AD137" s="414"/>
      <c r="AE137" s="399"/>
      <c r="AF137" s="414"/>
      <c r="AG137" s="399"/>
      <c r="AH137" s="414"/>
      <c r="AI137" s="399"/>
      <c r="AJ137" s="399"/>
      <c r="AK137" s="399"/>
      <c r="AL137" s="399"/>
      <c r="AM137" s="399"/>
      <c r="AN137" s="399"/>
      <c r="AO137" s="399"/>
      <c r="AP137" s="399"/>
      <c r="AQ137" s="399"/>
      <c r="AR137" s="399"/>
      <c r="AS137" s="399"/>
      <c r="AT137" s="399"/>
      <c r="AU137" s="399"/>
      <c r="AV137" s="399"/>
      <c r="AW137" s="399"/>
      <c r="AX137" s="399"/>
      <c r="AY137" s="399"/>
      <c r="AZ137" s="399"/>
      <c r="BA137" s="399"/>
      <c r="BB137" s="399"/>
      <c r="BC137" s="399"/>
      <c r="BD137" s="399"/>
      <c r="BE137" s="399"/>
      <c r="BF137" s="405">
        <f t="shared" si="5"/>
        <v>0</v>
      </c>
      <c r="BG137" s="7">
        <f t="shared" si="4"/>
        <v>0</v>
      </c>
    </row>
    <row r="138" spans="1:59" s="428" customFormat="1" ht="12.75">
      <c r="A138" s="428">
        <v>2206660940</v>
      </c>
      <c r="B138" s="428">
        <v>1</v>
      </c>
      <c r="C138" s="429">
        <v>39920</v>
      </c>
      <c r="D138" s="430">
        <v>0.4546412037037037</v>
      </c>
      <c r="E138" s="431">
        <v>42317</v>
      </c>
      <c r="F138" s="431">
        <v>13445</v>
      </c>
      <c r="G138" s="432">
        <v>0.37986111111111115</v>
      </c>
      <c r="H138" s="428" t="s">
        <v>13</v>
      </c>
      <c r="I138" s="428" t="s">
        <v>1</v>
      </c>
      <c r="J138" s="428" t="s">
        <v>12</v>
      </c>
      <c r="K138" s="400"/>
      <c r="L138" s="400"/>
      <c r="M138" s="400"/>
      <c r="N138" s="400"/>
      <c r="O138" s="433">
        <v>2.7</v>
      </c>
      <c r="P138" s="400"/>
      <c r="Q138" s="400"/>
      <c r="R138" s="434"/>
      <c r="S138" s="434"/>
      <c r="T138" s="435"/>
      <c r="U138" s="435"/>
      <c r="V138" s="435"/>
      <c r="W138" s="400"/>
      <c r="X138" s="435"/>
      <c r="Y138" s="218">
        <v>1</v>
      </c>
      <c r="Z138" s="218">
        <f>O138*Y138</f>
        <v>2.7</v>
      </c>
      <c r="AA138" s="400"/>
      <c r="AB138" s="435"/>
      <c r="AC138" s="400"/>
      <c r="AD138" s="435"/>
      <c r="AE138" s="400"/>
      <c r="AF138" s="435"/>
      <c r="AG138" s="400"/>
      <c r="AH138" s="435"/>
      <c r="AI138" s="400"/>
      <c r="AJ138" s="400"/>
      <c r="AK138" s="400"/>
      <c r="AL138" s="400"/>
      <c r="AM138" s="400"/>
      <c r="AN138" s="400"/>
      <c r="AO138" s="400"/>
      <c r="AP138" s="400"/>
      <c r="AQ138" s="400"/>
      <c r="AR138" s="400"/>
      <c r="AS138" s="400"/>
      <c r="AT138" s="400"/>
      <c r="AU138" s="400"/>
      <c r="AV138" s="400"/>
      <c r="AW138" s="400"/>
      <c r="AX138" s="400"/>
      <c r="AY138" s="400"/>
      <c r="AZ138" s="400"/>
      <c r="BA138" s="400"/>
      <c r="BB138" s="400"/>
      <c r="BC138" s="400"/>
      <c r="BD138" s="400"/>
      <c r="BE138" s="400"/>
      <c r="BF138" s="405">
        <f t="shared" si="5"/>
        <v>0</v>
      </c>
      <c r="BG138" s="7">
        <f t="shared" si="4"/>
        <v>0</v>
      </c>
    </row>
    <row r="139" spans="1:59" s="409" customFormat="1" ht="25.5">
      <c r="A139" s="409">
        <v>2206660550</v>
      </c>
      <c r="B139" s="409">
        <v>1</v>
      </c>
      <c r="C139" s="410">
        <v>39920</v>
      </c>
      <c r="D139" s="411">
        <v>0.4284143518518519</v>
      </c>
      <c r="E139" s="412">
        <v>42295</v>
      </c>
      <c r="F139" s="412">
        <v>13473</v>
      </c>
      <c r="G139" s="413">
        <v>0.3375</v>
      </c>
      <c r="H139" s="409" t="s">
        <v>13</v>
      </c>
      <c r="I139" s="409" t="s">
        <v>1</v>
      </c>
      <c r="J139" s="409" t="s">
        <v>157</v>
      </c>
      <c r="K139" s="399"/>
      <c r="L139" s="399"/>
      <c r="M139" s="399"/>
      <c r="N139" s="399"/>
      <c r="O139" s="417">
        <v>2.7</v>
      </c>
      <c r="P139" s="399"/>
      <c r="Q139" s="399"/>
      <c r="R139" s="415"/>
      <c r="S139" s="415"/>
      <c r="T139" s="414"/>
      <c r="U139" s="414"/>
      <c r="V139" s="414"/>
      <c r="W139" s="217">
        <v>1</v>
      </c>
      <c r="X139" s="217">
        <f>O139*W139</f>
        <v>2.7</v>
      </c>
      <c r="Y139" s="399"/>
      <c r="Z139" s="414"/>
      <c r="AA139" s="399"/>
      <c r="AB139" s="414"/>
      <c r="AC139" s="399"/>
      <c r="AD139" s="414"/>
      <c r="AE139" s="399"/>
      <c r="AF139" s="414"/>
      <c r="AG139" s="399"/>
      <c r="AH139" s="414"/>
      <c r="AI139" s="399"/>
      <c r="AJ139" s="399"/>
      <c r="AK139" s="399"/>
      <c r="AL139" s="399"/>
      <c r="AM139" s="399"/>
      <c r="AN139" s="399"/>
      <c r="AO139" s="399"/>
      <c r="AP139" s="399"/>
      <c r="AQ139" s="399"/>
      <c r="AR139" s="399"/>
      <c r="AS139" s="399"/>
      <c r="AT139" s="399"/>
      <c r="AU139" s="399"/>
      <c r="AV139" s="399"/>
      <c r="AW139" s="399"/>
      <c r="AX139" s="399"/>
      <c r="AY139" s="399"/>
      <c r="AZ139" s="399"/>
      <c r="BA139" s="399"/>
      <c r="BB139" s="399"/>
      <c r="BC139" s="399"/>
      <c r="BD139" s="399"/>
      <c r="BE139" s="399"/>
      <c r="BF139" s="405">
        <f t="shared" si="5"/>
        <v>0</v>
      </c>
      <c r="BG139" s="7">
        <f t="shared" si="4"/>
        <v>0</v>
      </c>
    </row>
    <row r="140" spans="1:59" ht="25.5">
      <c r="A140" s="265">
        <v>2206659230</v>
      </c>
      <c r="B140" s="266">
        <v>1</v>
      </c>
      <c r="C140" s="267">
        <v>39920</v>
      </c>
      <c r="D140" s="268">
        <v>0.33592592592592596</v>
      </c>
      <c r="E140" s="269">
        <v>42267</v>
      </c>
      <c r="F140" s="269">
        <v>13501</v>
      </c>
      <c r="G140" s="270">
        <v>0.37986111111111115</v>
      </c>
      <c r="H140" s="266" t="s">
        <v>22</v>
      </c>
      <c r="I140" s="266" t="s">
        <v>1</v>
      </c>
      <c r="J140" s="266" t="s">
        <v>157</v>
      </c>
      <c r="K140" s="271"/>
      <c r="L140" s="271"/>
      <c r="M140" s="271"/>
      <c r="N140" s="271"/>
      <c r="O140" s="418">
        <v>2.5</v>
      </c>
      <c r="P140" s="272"/>
      <c r="Q140" s="272"/>
      <c r="R140" s="278"/>
      <c r="S140" s="336"/>
      <c r="T140" s="336"/>
      <c r="U140" s="278"/>
      <c r="V140" s="278"/>
      <c r="W140" s="271">
        <v>1</v>
      </c>
      <c r="X140" s="271">
        <f>O140*W140</f>
        <v>2.5</v>
      </c>
      <c r="Y140" s="273"/>
      <c r="Z140" s="273">
        <f>O140*Y140</f>
        <v>0</v>
      </c>
      <c r="AA140" s="274"/>
      <c r="AB140" s="274">
        <f>O140*AA140</f>
        <v>0</v>
      </c>
      <c r="AC140" s="275"/>
      <c r="AD140" s="275">
        <f>O140*AC140</f>
        <v>0</v>
      </c>
      <c r="AE140" s="276"/>
      <c r="AF140" s="276">
        <f>O140*AE140</f>
        <v>0</v>
      </c>
      <c r="AG140" s="277"/>
      <c r="AH140" s="277">
        <f>O140*AG140</f>
        <v>0</v>
      </c>
      <c r="AI140" s="278"/>
      <c r="AJ140" s="272"/>
      <c r="AK140" s="272"/>
      <c r="AL140" s="272"/>
      <c r="AM140" s="272"/>
      <c r="AN140" s="272"/>
      <c r="AO140" s="272"/>
      <c r="AP140" s="272"/>
      <c r="AQ140" s="272"/>
      <c r="AR140" s="272"/>
      <c r="AS140" s="272"/>
      <c r="AT140" s="272"/>
      <c r="AU140" s="272"/>
      <c r="AV140" s="272"/>
      <c r="AW140" s="272"/>
      <c r="AX140" s="272"/>
      <c r="AY140" s="272"/>
      <c r="AZ140" s="272"/>
      <c r="BA140" s="272"/>
      <c r="BB140" s="272"/>
      <c r="BC140" s="272"/>
      <c r="BD140" s="272"/>
      <c r="BE140" s="272"/>
      <c r="BF140" s="405">
        <f t="shared" si="5"/>
        <v>0</v>
      </c>
      <c r="BG140" s="7">
        <f t="shared" si="4"/>
        <v>0</v>
      </c>
    </row>
    <row r="141" spans="1:59" ht="12.75">
      <c r="A141" s="223">
        <v>2206655800</v>
      </c>
      <c r="B141" s="224">
        <v>1</v>
      </c>
      <c r="C141" s="225">
        <v>39920</v>
      </c>
      <c r="D141" s="226">
        <v>0.09765046296296297</v>
      </c>
      <c r="E141" s="227">
        <v>42307</v>
      </c>
      <c r="F141" s="227">
        <v>13462</v>
      </c>
      <c r="G141" s="224">
        <v>9</v>
      </c>
      <c r="H141" s="224" t="s">
        <v>55</v>
      </c>
      <c r="I141" s="224" t="s">
        <v>1</v>
      </c>
      <c r="J141" s="224" t="s">
        <v>12</v>
      </c>
      <c r="K141" s="218"/>
      <c r="L141" s="218"/>
      <c r="M141" s="218"/>
      <c r="N141" s="218"/>
      <c r="O141" s="10">
        <v>2.9</v>
      </c>
      <c r="P141" s="10"/>
      <c r="Q141" s="10"/>
      <c r="R141" s="222"/>
      <c r="S141" s="40"/>
      <c r="T141" s="40"/>
      <c r="U141" s="222"/>
      <c r="V141" s="222"/>
      <c r="W141" s="217"/>
      <c r="X141" s="217">
        <f aca="true" t="shared" si="6" ref="X141:X204">O141*W141</f>
        <v>0</v>
      </c>
      <c r="Y141" s="218">
        <v>1</v>
      </c>
      <c r="Z141" s="218">
        <f aca="true" t="shared" si="7" ref="Z141:Z204">O141*Y141</f>
        <v>2.9</v>
      </c>
      <c r="AA141" s="219"/>
      <c r="AB141" s="219">
        <f aca="true" t="shared" si="8" ref="AB141:AB204">O141*AA141</f>
        <v>0</v>
      </c>
      <c r="AC141" s="95"/>
      <c r="AD141" s="95">
        <f aca="true" t="shared" si="9" ref="AD141:AD204">O141*AC141</f>
        <v>0</v>
      </c>
      <c r="AE141" s="220"/>
      <c r="AF141" s="220">
        <f aca="true" t="shared" si="10" ref="AF141:AF204">O141*AE141</f>
        <v>0</v>
      </c>
      <c r="AG141" s="221"/>
      <c r="AH141" s="221">
        <f aca="true" t="shared" si="11" ref="AH141:AH204">O141*AG141</f>
        <v>0</v>
      </c>
      <c r="AI141" s="222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405">
        <f t="shared" si="5"/>
        <v>0</v>
      </c>
      <c r="BG141" s="7">
        <f t="shared" si="4"/>
        <v>0</v>
      </c>
    </row>
    <row r="142" spans="1:59" ht="25.5">
      <c r="A142" s="211">
        <v>1206653910</v>
      </c>
      <c r="B142" s="212">
        <v>1</v>
      </c>
      <c r="C142" s="213">
        <v>39919</v>
      </c>
      <c r="D142" s="214">
        <v>0.9660300925925926</v>
      </c>
      <c r="E142" s="215">
        <v>42299</v>
      </c>
      <c r="F142" s="215">
        <v>13499</v>
      </c>
      <c r="G142" s="212">
        <v>10</v>
      </c>
      <c r="H142" s="212" t="s">
        <v>22</v>
      </c>
      <c r="I142" s="212" t="s">
        <v>1</v>
      </c>
      <c r="J142" s="212" t="s">
        <v>157</v>
      </c>
      <c r="K142" s="217"/>
      <c r="L142" s="217"/>
      <c r="M142" s="217"/>
      <c r="N142" s="217"/>
      <c r="O142" s="10">
        <v>2.5</v>
      </c>
      <c r="P142" s="10"/>
      <c r="Q142" s="10"/>
      <c r="R142" s="222"/>
      <c r="S142" s="40"/>
      <c r="T142" s="40"/>
      <c r="U142" s="222"/>
      <c r="V142" s="222"/>
      <c r="W142" s="217">
        <v>1</v>
      </c>
      <c r="X142" s="217">
        <f t="shared" si="6"/>
        <v>2.5</v>
      </c>
      <c r="Y142" s="218"/>
      <c r="Z142" s="218">
        <f t="shared" si="7"/>
        <v>0</v>
      </c>
      <c r="AA142" s="219"/>
      <c r="AB142" s="219">
        <f t="shared" si="8"/>
        <v>0</v>
      </c>
      <c r="AC142" s="95"/>
      <c r="AD142" s="95">
        <f t="shared" si="9"/>
        <v>0</v>
      </c>
      <c r="AE142" s="220"/>
      <c r="AF142" s="220">
        <f t="shared" si="10"/>
        <v>0</v>
      </c>
      <c r="AG142" s="221"/>
      <c r="AH142" s="221">
        <f t="shared" si="11"/>
        <v>0</v>
      </c>
      <c r="AI142" s="222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405">
        <f t="shared" si="5"/>
        <v>0</v>
      </c>
      <c r="BG142" s="7">
        <f t="shared" si="4"/>
        <v>0</v>
      </c>
    </row>
    <row r="143" spans="1:59" ht="25.5">
      <c r="A143" s="228">
        <v>1206651530</v>
      </c>
      <c r="B143" s="229">
        <v>1</v>
      </c>
      <c r="C143" s="230">
        <v>39919</v>
      </c>
      <c r="D143" s="231">
        <v>0.8014236111111112</v>
      </c>
      <c r="E143" s="232">
        <v>42528</v>
      </c>
      <c r="F143" s="232">
        <v>13288</v>
      </c>
      <c r="G143" s="233">
        <v>0.41805555555555557</v>
      </c>
      <c r="H143" s="229" t="s">
        <v>13</v>
      </c>
      <c r="I143" s="229" t="s">
        <v>1</v>
      </c>
      <c r="J143" s="229" t="s">
        <v>153</v>
      </c>
      <c r="K143" s="219"/>
      <c r="L143" s="219"/>
      <c r="M143" s="219"/>
      <c r="N143" s="219"/>
      <c r="O143" s="10">
        <v>2.7</v>
      </c>
      <c r="P143" s="10"/>
      <c r="Q143" s="10"/>
      <c r="R143" s="222"/>
      <c r="S143" s="40"/>
      <c r="T143" s="40"/>
      <c r="U143" s="222"/>
      <c r="V143" s="222"/>
      <c r="W143" s="217"/>
      <c r="X143" s="217">
        <f t="shared" si="6"/>
        <v>0</v>
      </c>
      <c r="Y143" s="218"/>
      <c r="Z143" s="218">
        <f t="shared" si="7"/>
        <v>0</v>
      </c>
      <c r="AA143" s="219">
        <v>1</v>
      </c>
      <c r="AB143" s="219">
        <f t="shared" si="8"/>
        <v>2.7</v>
      </c>
      <c r="AC143" s="95"/>
      <c r="AD143" s="95">
        <f t="shared" si="9"/>
        <v>0</v>
      </c>
      <c r="AE143" s="220"/>
      <c r="AF143" s="220">
        <f t="shared" si="10"/>
        <v>0</v>
      </c>
      <c r="AG143" s="221"/>
      <c r="AH143" s="221">
        <f t="shared" si="11"/>
        <v>0</v>
      </c>
      <c r="AI143" s="222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405">
        <f t="shared" si="5"/>
        <v>0</v>
      </c>
      <c r="BG143" s="7">
        <f t="shared" si="4"/>
        <v>0</v>
      </c>
    </row>
    <row r="144" spans="1:59" ht="25.5">
      <c r="A144" s="211">
        <v>2206651020</v>
      </c>
      <c r="B144" s="212">
        <v>1</v>
      </c>
      <c r="C144" s="213">
        <v>39919</v>
      </c>
      <c r="D144" s="214">
        <v>0.7657638888888889</v>
      </c>
      <c r="E144" s="215">
        <v>42333</v>
      </c>
      <c r="F144" s="215">
        <v>13498</v>
      </c>
      <c r="G144" s="216">
        <v>0.37986111111111115</v>
      </c>
      <c r="H144" s="212" t="s">
        <v>29</v>
      </c>
      <c r="I144" s="212" t="s">
        <v>1</v>
      </c>
      <c r="J144" s="212" t="s">
        <v>157</v>
      </c>
      <c r="K144" s="217"/>
      <c r="L144" s="217"/>
      <c r="M144" s="217"/>
      <c r="N144" s="217"/>
      <c r="O144" s="10">
        <v>1.8</v>
      </c>
      <c r="P144" s="10"/>
      <c r="Q144" s="10"/>
      <c r="R144" s="222"/>
      <c r="S144" s="40"/>
      <c r="T144" s="40"/>
      <c r="U144" s="222"/>
      <c r="V144" s="222"/>
      <c r="W144" s="217">
        <v>1</v>
      </c>
      <c r="X144" s="217">
        <f t="shared" si="6"/>
        <v>1.8</v>
      </c>
      <c r="Y144" s="218"/>
      <c r="Z144" s="218">
        <f t="shared" si="7"/>
        <v>0</v>
      </c>
      <c r="AA144" s="219"/>
      <c r="AB144" s="219">
        <f t="shared" si="8"/>
        <v>0</v>
      </c>
      <c r="AC144" s="95"/>
      <c r="AD144" s="95">
        <f t="shared" si="9"/>
        <v>0</v>
      </c>
      <c r="AE144" s="220"/>
      <c r="AF144" s="220">
        <f t="shared" si="10"/>
        <v>0</v>
      </c>
      <c r="AG144" s="221"/>
      <c r="AH144" s="221">
        <f t="shared" si="11"/>
        <v>0</v>
      </c>
      <c r="AI144" s="222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405">
        <f t="shared" si="5"/>
        <v>0</v>
      </c>
      <c r="BG144" s="7">
        <f t="shared" si="4"/>
        <v>0</v>
      </c>
    </row>
    <row r="145" spans="1:59" ht="25.5">
      <c r="A145" s="228">
        <v>2206650970</v>
      </c>
      <c r="B145" s="229">
        <v>1</v>
      </c>
      <c r="C145" s="230">
        <v>39919</v>
      </c>
      <c r="D145" s="231">
        <v>0.7624074074074074</v>
      </c>
      <c r="E145" s="234">
        <v>1.7875</v>
      </c>
      <c r="F145" s="232">
        <v>13288</v>
      </c>
      <c r="G145" s="233">
        <v>0.38125</v>
      </c>
      <c r="H145" s="229" t="s">
        <v>55</v>
      </c>
      <c r="I145" s="229" t="s">
        <v>1</v>
      </c>
      <c r="J145" s="229" t="s">
        <v>153</v>
      </c>
      <c r="K145" s="219"/>
      <c r="L145" s="219"/>
      <c r="M145" s="219"/>
      <c r="N145" s="219"/>
      <c r="O145" s="10">
        <v>2.9</v>
      </c>
      <c r="P145" s="10"/>
      <c r="Q145" s="10"/>
      <c r="R145" s="222"/>
      <c r="S145" s="40"/>
      <c r="T145" s="40"/>
      <c r="U145" s="222"/>
      <c r="V145" s="222"/>
      <c r="W145" s="217"/>
      <c r="X145" s="217">
        <f t="shared" si="6"/>
        <v>0</v>
      </c>
      <c r="Y145" s="218"/>
      <c r="Z145" s="218">
        <f t="shared" si="7"/>
        <v>0</v>
      </c>
      <c r="AA145" s="219">
        <v>1</v>
      </c>
      <c r="AB145" s="219">
        <f t="shared" si="8"/>
        <v>2.9</v>
      </c>
      <c r="AC145" s="95"/>
      <c r="AD145" s="95">
        <f t="shared" si="9"/>
        <v>0</v>
      </c>
      <c r="AE145" s="220"/>
      <c r="AF145" s="220">
        <f t="shared" si="10"/>
        <v>0</v>
      </c>
      <c r="AG145" s="221"/>
      <c r="AH145" s="221">
        <f t="shared" si="11"/>
        <v>0</v>
      </c>
      <c r="AI145" s="222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405">
        <f t="shared" si="5"/>
        <v>0</v>
      </c>
      <c r="BG145" s="7">
        <f t="shared" si="4"/>
        <v>0</v>
      </c>
    </row>
    <row r="146" spans="1:59" ht="25.5">
      <c r="A146" s="228">
        <v>2206650690</v>
      </c>
      <c r="B146" s="229">
        <v>1</v>
      </c>
      <c r="C146" s="230">
        <v>39919</v>
      </c>
      <c r="D146" s="231">
        <v>0.7427083333333333</v>
      </c>
      <c r="E146" s="234">
        <v>1.7875</v>
      </c>
      <c r="F146" s="232">
        <v>13289</v>
      </c>
      <c r="G146" s="233">
        <v>0.42291666666666666</v>
      </c>
      <c r="H146" s="229" t="s">
        <v>38</v>
      </c>
      <c r="I146" s="229" t="s">
        <v>1</v>
      </c>
      <c r="J146" s="229" t="s">
        <v>153</v>
      </c>
      <c r="K146" s="219"/>
      <c r="L146" s="219"/>
      <c r="M146" s="219"/>
      <c r="N146" s="219"/>
      <c r="O146" s="10">
        <v>3.8</v>
      </c>
      <c r="P146" s="10"/>
      <c r="Q146" s="10"/>
      <c r="R146" s="222"/>
      <c r="S146" s="40"/>
      <c r="T146" s="40"/>
      <c r="U146" s="222"/>
      <c r="V146" s="222"/>
      <c r="W146" s="217"/>
      <c r="X146" s="217">
        <f t="shared" si="6"/>
        <v>0</v>
      </c>
      <c r="Y146" s="218"/>
      <c r="Z146" s="218">
        <f t="shared" si="7"/>
        <v>0</v>
      </c>
      <c r="AA146" s="219">
        <v>1</v>
      </c>
      <c r="AB146" s="219">
        <f t="shared" si="8"/>
        <v>3.8</v>
      </c>
      <c r="AC146" s="95"/>
      <c r="AD146" s="95">
        <f t="shared" si="9"/>
        <v>0</v>
      </c>
      <c r="AE146" s="220"/>
      <c r="AF146" s="220">
        <f t="shared" si="10"/>
        <v>0</v>
      </c>
      <c r="AG146" s="221"/>
      <c r="AH146" s="221">
        <f t="shared" si="11"/>
        <v>0</v>
      </c>
      <c r="AI146" s="222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405">
        <f t="shared" si="5"/>
        <v>0</v>
      </c>
      <c r="BG146" s="7">
        <f t="shared" si="4"/>
        <v>0</v>
      </c>
    </row>
    <row r="147" spans="1:59" s="477" customFormat="1" ht="25.5">
      <c r="A147" s="471">
        <v>2206650280</v>
      </c>
      <c r="B147" s="472">
        <v>1</v>
      </c>
      <c r="C147" s="473">
        <v>39919</v>
      </c>
      <c r="D147" s="474">
        <v>0.7140625</v>
      </c>
      <c r="E147" s="475">
        <v>42224</v>
      </c>
      <c r="F147" s="475">
        <v>13495</v>
      </c>
      <c r="G147" s="476">
        <v>0.3361111111111111</v>
      </c>
      <c r="H147" s="472" t="s">
        <v>25</v>
      </c>
      <c r="I147" s="472" t="s">
        <v>1</v>
      </c>
      <c r="J147" s="472" t="s">
        <v>169</v>
      </c>
      <c r="K147" s="470"/>
      <c r="L147" s="470"/>
      <c r="M147" s="470"/>
      <c r="N147" s="470"/>
      <c r="O147" s="470">
        <v>2.6</v>
      </c>
      <c r="P147" s="470"/>
      <c r="Q147" s="470"/>
      <c r="R147" s="470"/>
      <c r="S147" s="470"/>
      <c r="T147" s="470"/>
      <c r="U147" s="470"/>
      <c r="V147" s="470"/>
      <c r="W147" s="470"/>
      <c r="X147" s="470">
        <f t="shared" si="6"/>
        <v>0</v>
      </c>
      <c r="Y147" s="470"/>
      <c r="Z147" s="470">
        <f t="shared" si="7"/>
        <v>0</v>
      </c>
      <c r="AA147" s="470"/>
      <c r="AB147" s="470">
        <f t="shared" si="8"/>
        <v>0</v>
      </c>
      <c r="AC147" s="470">
        <v>1</v>
      </c>
      <c r="AD147" s="470">
        <f t="shared" si="9"/>
        <v>2.6</v>
      </c>
      <c r="AE147" s="470"/>
      <c r="AF147" s="470">
        <f t="shared" si="10"/>
        <v>0</v>
      </c>
      <c r="AG147" s="470"/>
      <c r="AH147" s="470">
        <f t="shared" si="11"/>
        <v>0</v>
      </c>
      <c r="AI147" s="470"/>
      <c r="AJ147" s="470"/>
      <c r="AK147" s="470"/>
      <c r="AL147" s="470"/>
      <c r="AM147" s="470"/>
      <c r="AN147" s="470"/>
      <c r="AO147" s="470"/>
      <c r="AP147" s="470"/>
      <c r="AQ147" s="470"/>
      <c r="AR147" s="470"/>
      <c r="AS147" s="470"/>
      <c r="AT147" s="470"/>
      <c r="AU147" s="470"/>
      <c r="AV147" s="470"/>
      <c r="AW147" s="470"/>
      <c r="AX147" s="470"/>
      <c r="AY147" s="470"/>
      <c r="AZ147" s="470"/>
      <c r="BA147" s="470"/>
      <c r="BB147" s="470"/>
      <c r="BC147" s="470"/>
      <c r="BD147" s="470"/>
      <c r="BE147" s="470"/>
      <c r="BF147" s="405">
        <f t="shared" si="5"/>
        <v>0</v>
      </c>
      <c r="BG147" s="7">
        <f t="shared" si="4"/>
        <v>0</v>
      </c>
    </row>
    <row r="148" spans="1:59" ht="25.5">
      <c r="A148" s="228">
        <v>2206649760</v>
      </c>
      <c r="B148" s="229">
        <v>1</v>
      </c>
      <c r="C148" s="230">
        <v>39919</v>
      </c>
      <c r="D148" s="231">
        <v>0.6779976851851851</v>
      </c>
      <c r="E148" s="234">
        <v>1.7875</v>
      </c>
      <c r="F148" s="232">
        <v>13292</v>
      </c>
      <c r="G148" s="233">
        <v>0.41944444444444445</v>
      </c>
      <c r="H148" s="229" t="s">
        <v>14</v>
      </c>
      <c r="I148" s="229" t="s">
        <v>1</v>
      </c>
      <c r="J148" s="229" t="s">
        <v>153</v>
      </c>
      <c r="K148" s="219"/>
      <c r="L148" s="219"/>
      <c r="M148" s="219"/>
      <c r="N148" s="219"/>
      <c r="O148" s="10">
        <v>2.8</v>
      </c>
      <c r="P148" s="10"/>
      <c r="Q148" s="10"/>
      <c r="R148" s="222"/>
      <c r="S148" s="40"/>
      <c r="T148" s="40"/>
      <c r="U148" s="222"/>
      <c r="V148" s="222"/>
      <c r="W148" s="217"/>
      <c r="X148" s="217">
        <f t="shared" si="6"/>
        <v>0</v>
      </c>
      <c r="Y148" s="218"/>
      <c r="Z148" s="218">
        <f t="shared" si="7"/>
        <v>0</v>
      </c>
      <c r="AA148" s="219">
        <v>1</v>
      </c>
      <c r="AB148" s="219">
        <f t="shared" si="8"/>
        <v>2.8</v>
      </c>
      <c r="AC148" s="95"/>
      <c r="AD148" s="95">
        <f t="shared" si="9"/>
        <v>0</v>
      </c>
      <c r="AE148" s="220"/>
      <c r="AF148" s="220">
        <f t="shared" si="10"/>
        <v>0</v>
      </c>
      <c r="AG148" s="221"/>
      <c r="AH148" s="221">
        <f t="shared" si="11"/>
        <v>0</v>
      </c>
      <c r="AI148" s="222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405">
        <f t="shared" si="5"/>
        <v>0</v>
      </c>
      <c r="BG148" s="7">
        <f t="shared" si="4"/>
        <v>0</v>
      </c>
    </row>
    <row r="149" spans="1:59" ht="25.5">
      <c r="A149" s="228">
        <v>2206649710</v>
      </c>
      <c r="B149" s="229">
        <v>1</v>
      </c>
      <c r="C149" s="230">
        <v>39919</v>
      </c>
      <c r="D149" s="231">
        <v>0.6747337962962963</v>
      </c>
      <c r="E149" s="232">
        <v>42554</v>
      </c>
      <c r="F149" s="232">
        <v>13302</v>
      </c>
      <c r="G149" s="233">
        <v>0.4590277777777778</v>
      </c>
      <c r="H149" s="229" t="s">
        <v>170</v>
      </c>
      <c r="I149" s="229" t="s">
        <v>1</v>
      </c>
      <c r="J149" s="229" t="s">
        <v>153</v>
      </c>
      <c r="K149" s="219"/>
      <c r="L149" s="219"/>
      <c r="M149" s="219"/>
      <c r="N149" s="219"/>
      <c r="O149" s="10">
        <v>3</v>
      </c>
      <c r="P149" s="10"/>
      <c r="Q149" s="10"/>
      <c r="R149" s="222"/>
      <c r="S149" s="40"/>
      <c r="T149" s="40"/>
      <c r="U149" s="222"/>
      <c r="V149" s="222"/>
      <c r="W149" s="217"/>
      <c r="X149" s="217">
        <f t="shared" si="6"/>
        <v>0</v>
      </c>
      <c r="Y149" s="218"/>
      <c r="Z149" s="218">
        <f t="shared" si="7"/>
        <v>0</v>
      </c>
      <c r="AA149" s="219">
        <v>1</v>
      </c>
      <c r="AB149" s="219">
        <f t="shared" si="8"/>
        <v>3</v>
      </c>
      <c r="AC149" s="95"/>
      <c r="AD149" s="95">
        <f t="shared" si="9"/>
        <v>0</v>
      </c>
      <c r="AE149" s="220"/>
      <c r="AF149" s="220">
        <f t="shared" si="10"/>
        <v>0</v>
      </c>
      <c r="AG149" s="221"/>
      <c r="AH149" s="221">
        <f t="shared" si="11"/>
        <v>0</v>
      </c>
      <c r="AI149" s="222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405">
        <f t="shared" si="5"/>
        <v>0</v>
      </c>
      <c r="BG149" s="7">
        <f t="shared" si="4"/>
        <v>0</v>
      </c>
    </row>
    <row r="150" spans="1:59" ht="12.75">
      <c r="A150" s="138">
        <v>2206644940</v>
      </c>
      <c r="B150" s="139">
        <v>1</v>
      </c>
      <c r="C150" s="140">
        <v>39919</v>
      </c>
      <c r="D150" s="141">
        <v>0.34391203703703704</v>
      </c>
      <c r="E150" s="142">
        <v>40218</v>
      </c>
      <c r="F150" s="142">
        <v>15608</v>
      </c>
      <c r="G150" s="143">
        <v>0.37777777777777777</v>
      </c>
      <c r="H150" s="139" t="s">
        <v>25</v>
      </c>
      <c r="I150" s="139" t="s">
        <v>1</v>
      </c>
      <c r="J150" s="139" t="s">
        <v>171</v>
      </c>
      <c r="K150" s="222"/>
      <c r="L150" s="222"/>
      <c r="M150" s="222"/>
      <c r="N150" s="222"/>
      <c r="O150" s="10">
        <v>2.6</v>
      </c>
      <c r="P150" s="10"/>
      <c r="Q150" s="10"/>
      <c r="R150" s="222"/>
      <c r="S150" s="40"/>
      <c r="T150" s="40"/>
      <c r="U150" s="222"/>
      <c r="V150" s="222"/>
      <c r="W150" s="217"/>
      <c r="X150" s="217">
        <f t="shared" si="6"/>
        <v>0</v>
      </c>
      <c r="Y150" s="218"/>
      <c r="Z150" s="218">
        <f t="shared" si="7"/>
        <v>0</v>
      </c>
      <c r="AA150" s="219"/>
      <c r="AB150" s="219">
        <f t="shared" si="8"/>
        <v>0</v>
      </c>
      <c r="AC150" s="95"/>
      <c r="AD150" s="95">
        <f t="shared" si="9"/>
        <v>0</v>
      </c>
      <c r="AE150" s="220"/>
      <c r="AF150" s="220">
        <f t="shared" si="10"/>
        <v>0</v>
      </c>
      <c r="AG150" s="221"/>
      <c r="AH150" s="221">
        <f t="shared" si="11"/>
        <v>0</v>
      </c>
      <c r="AI150" s="222">
        <v>1</v>
      </c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405">
        <f>SUM(AI150:BE150)</f>
        <v>1</v>
      </c>
      <c r="BG150" s="7">
        <f t="shared" si="4"/>
        <v>2.6</v>
      </c>
    </row>
    <row r="151" spans="1:59" ht="12.75">
      <c r="A151" s="223">
        <v>2206643440</v>
      </c>
      <c r="B151" s="224">
        <v>1</v>
      </c>
      <c r="C151" s="225">
        <v>39919</v>
      </c>
      <c r="D151" s="226">
        <v>0.2395138888888889</v>
      </c>
      <c r="E151" s="227">
        <v>42289</v>
      </c>
      <c r="F151" s="227">
        <v>13404</v>
      </c>
      <c r="G151" s="235">
        <v>0.38125</v>
      </c>
      <c r="H151" s="224" t="s">
        <v>16</v>
      </c>
      <c r="I151" s="224" t="s">
        <v>1</v>
      </c>
      <c r="J151" s="224" t="s">
        <v>12</v>
      </c>
      <c r="K151" s="218"/>
      <c r="L151" s="218"/>
      <c r="M151" s="218"/>
      <c r="N151" s="218"/>
      <c r="O151" s="10">
        <v>3.2</v>
      </c>
      <c r="P151" s="10"/>
      <c r="Q151" s="10"/>
      <c r="R151" s="222"/>
      <c r="S151" s="40"/>
      <c r="T151" s="40"/>
      <c r="U151" s="222"/>
      <c r="V151" s="222"/>
      <c r="W151" s="217"/>
      <c r="X151" s="217">
        <f t="shared" si="6"/>
        <v>0</v>
      </c>
      <c r="Y151" s="218">
        <v>1</v>
      </c>
      <c r="Z151" s="218">
        <f t="shared" si="7"/>
        <v>3.2</v>
      </c>
      <c r="AA151" s="219"/>
      <c r="AB151" s="219">
        <f t="shared" si="8"/>
        <v>0</v>
      </c>
      <c r="AC151" s="95"/>
      <c r="AD151" s="95">
        <f t="shared" si="9"/>
        <v>0</v>
      </c>
      <c r="AE151" s="220"/>
      <c r="AF151" s="220">
        <f t="shared" si="10"/>
        <v>0</v>
      </c>
      <c r="AG151" s="221"/>
      <c r="AH151" s="221">
        <f t="shared" si="11"/>
        <v>0</v>
      </c>
      <c r="AI151" s="222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405">
        <f aca="true" t="shared" si="12" ref="BF151:BF214">SUM(AI151:BE151)</f>
        <v>0</v>
      </c>
      <c r="BG151" s="7">
        <f t="shared" si="4"/>
        <v>0</v>
      </c>
    </row>
    <row r="152" spans="1:68" s="194" customFormat="1" ht="12.75">
      <c r="A152" s="89">
        <v>2206639510</v>
      </c>
      <c r="B152" s="90">
        <v>1</v>
      </c>
      <c r="C152" s="91">
        <v>39918</v>
      </c>
      <c r="D152" s="92">
        <v>0.9665625</v>
      </c>
      <c r="E152" s="94">
        <v>1.8743055555555557</v>
      </c>
      <c r="F152" s="93">
        <v>10124</v>
      </c>
      <c r="G152" s="98">
        <v>0.21458333333333335</v>
      </c>
      <c r="H152" s="90" t="s">
        <v>13</v>
      </c>
      <c r="I152" s="90" t="s">
        <v>1</v>
      </c>
      <c r="J152" s="90" t="s">
        <v>117</v>
      </c>
      <c r="K152" s="95"/>
      <c r="L152" s="95"/>
      <c r="M152" s="95"/>
      <c r="N152" s="95"/>
      <c r="O152" s="95">
        <v>2.7</v>
      </c>
      <c r="P152" s="95"/>
      <c r="Q152" s="95"/>
      <c r="R152" s="95"/>
      <c r="S152" s="95"/>
      <c r="T152" s="95"/>
      <c r="U152" s="95"/>
      <c r="V152" s="95"/>
      <c r="W152" s="95"/>
      <c r="X152" s="95">
        <f t="shared" si="6"/>
        <v>0</v>
      </c>
      <c r="Y152" s="95"/>
      <c r="Z152" s="95">
        <f t="shared" si="7"/>
        <v>0</v>
      </c>
      <c r="AA152" s="95"/>
      <c r="AB152" s="95">
        <f t="shared" si="8"/>
        <v>0</v>
      </c>
      <c r="AC152" s="95"/>
      <c r="AD152" s="95">
        <f t="shared" si="9"/>
        <v>0</v>
      </c>
      <c r="AE152" s="95"/>
      <c r="AF152" s="95">
        <f t="shared" si="10"/>
        <v>0</v>
      </c>
      <c r="AG152" s="95"/>
      <c r="AH152" s="95">
        <f t="shared" si="11"/>
        <v>0</v>
      </c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405">
        <f t="shared" si="12"/>
        <v>0</v>
      </c>
      <c r="BG152" s="7">
        <f t="shared" si="4"/>
        <v>0</v>
      </c>
      <c r="BO152" s="95">
        <v>1</v>
      </c>
      <c r="BP152" s="479">
        <f>O152*BO152</f>
        <v>2.7</v>
      </c>
    </row>
    <row r="153" spans="1:59" ht="25.5">
      <c r="A153" s="228">
        <v>2206639330</v>
      </c>
      <c r="B153" s="229">
        <v>1</v>
      </c>
      <c r="C153" s="230">
        <v>39918</v>
      </c>
      <c r="D153" s="231">
        <v>0.9535532407407407</v>
      </c>
      <c r="E153" s="232">
        <v>42505</v>
      </c>
      <c r="F153" s="232">
        <v>13312</v>
      </c>
      <c r="G153" s="233">
        <v>0.3375</v>
      </c>
      <c r="H153" s="229" t="s">
        <v>38</v>
      </c>
      <c r="I153" s="229" t="s">
        <v>1</v>
      </c>
      <c r="J153" s="229" t="s">
        <v>153</v>
      </c>
      <c r="K153" s="219"/>
      <c r="L153" s="219"/>
      <c r="M153" s="219"/>
      <c r="N153" s="219"/>
      <c r="O153" s="10">
        <v>3.8</v>
      </c>
      <c r="P153" s="10"/>
      <c r="Q153" s="10"/>
      <c r="R153" s="222"/>
      <c r="S153" s="40"/>
      <c r="T153" s="40"/>
      <c r="U153" s="222"/>
      <c r="V153" s="222"/>
      <c r="W153" s="217"/>
      <c r="X153" s="217">
        <f t="shared" si="6"/>
        <v>0</v>
      </c>
      <c r="Y153" s="218"/>
      <c r="Z153" s="218">
        <f t="shared" si="7"/>
        <v>0</v>
      </c>
      <c r="AA153" s="219">
        <v>1</v>
      </c>
      <c r="AB153" s="219">
        <f t="shared" si="8"/>
        <v>3.8</v>
      </c>
      <c r="AC153" s="95"/>
      <c r="AD153" s="95">
        <f t="shared" si="9"/>
        <v>0</v>
      </c>
      <c r="AE153" s="220"/>
      <c r="AF153" s="220">
        <f t="shared" si="10"/>
        <v>0</v>
      </c>
      <c r="AG153" s="221"/>
      <c r="AH153" s="221">
        <f t="shared" si="11"/>
        <v>0</v>
      </c>
      <c r="AI153" s="222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405">
        <f t="shared" si="12"/>
        <v>0</v>
      </c>
      <c r="BG153" s="7">
        <f t="shared" si="4"/>
        <v>0</v>
      </c>
    </row>
    <row r="154" spans="1:59" ht="25.5">
      <c r="A154" s="228">
        <v>2206637360</v>
      </c>
      <c r="B154" s="229">
        <v>1</v>
      </c>
      <c r="C154" s="230">
        <v>39918</v>
      </c>
      <c r="D154" s="231">
        <v>0.8171759259259259</v>
      </c>
      <c r="E154" s="232">
        <v>42522</v>
      </c>
      <c r="F154" s="232">
        <v>13286</v>
      </c>
      <c r="G154" s="233">
        <v>0.2520833333333333</v>
      </c>
      <c r="H154" s="229" t="s">
        <v>16</v>
      </c>
      <c r="I154" s="229" t="s">
        <v>1</v>
      </c>
      <c r="J154" s="229" t="s">
        <v>153</v>
      </c>
      <c r="K154" s="219"/>
      <c r="L154" s="219"/>
      <c r="M154" s="219"/>
      <c r="N154" s="219"/>
      <c r="O154" s="10">
        <v>3.2</v>
      </c>
      <c r="P154" s="10"/>
      <c r="Q154" s="10"/>
      <c r="R154" s="222"/>
      <c r="S154" s="40"/>
      <c r="T154" s="40"/>
      <c r="U154" s="222"/>
      <c r="V154" s="222"/>
      <c r="W154" s="217"/>
      <c r="X154" s="217">
        <f t="shared" si="6"/>
        <v>0</v>
      </c>
      <c r="Y154" s="218"/>
      <c r="Z154" s="218">
        <f t="shared" si="7"/>
        <v>0</v>
      </c>
      <c r="AA154" s="219">
        <v>1</v>
      </c>
      <c r="AB154" s="219">
        <f t="shared" si="8"/>
        <v>3.2</v>
      </c>
      <c r="AC154" s="95"/>
      <c r="AD154" s="95">
        <f t="shared" si="9"/>
        <v>0</v>
      </c>
      <c r="AE154" s="220"/>
      <c r="AF154" s="220">
        <f t="shared" si="10"/>
        <v>0</v>
      </c>
      <c r="AG154" s="221"/>
      <c r="AH154" s="221">
        <f t="shared" si="11"/>
        <v>0</v>
      </c>
      <c r="AI154" s="222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405">
        <f t="shared" si="12"/>
        <v>0</v>
      </c>
      <c r="BG154" s="7">
        <f t="shared" si="4"/>
        <v>0</v>
      </c>
    </row>
    <row r="155" spans="1:59" s="477" customFormat="1" ht="25.5">
      <c r="A155" s="471">
        <v>2206635080</v>
      </c>
      <c r="B155" s="472">
        <v>1</v>
      </c>
      <c r="C155" s="473">
        <v>39918</v>
      </c>
      <c r="D155" s="474">
        <v>0.6591666666666667</v>
      </c>
      <c r="E155" s="475">
        <v>42279</v>
      </c>
      <c r="F155" s="476">
        <v>0.5444444444444444</v>
      </c>
      <c r="G155" s="476">
        <v>0.41805555555555557</v>
      </c>
      <c r="H155" s="472" t="s">
        <v>13</v>
      </c>
      <c r="I155" s="472" t="s">
        <v>1</v>
      </c>
      <c r="J155" s="472" t="s">
        <v>169</v>
      </c>
      <c r="K155" s="470"/>
      <c r="L155" s="470"/>
      <c r="M155" s="470"/>
      <c r="N155" s="470"/>
      <c r="O155" s="478">
        <v>0.08819444444444445</v>
      </c>
      <c r="P155" s="470"/>
      <c r="Q155" s="470"/>
      <c r="R155" s="470"/>
      <c r="S155" s="470"/>
      <c r="T155" s="470"/>
      <c r="U155" s="470"/>
      <c r="V155" s="470"/>
      <c r="W155" s="470"/>
      <c r="X155" s="470">
        <f t="shared" si="6"/>
        <v>0</v>
      </c>
      <c r="Y155" s="470"/>
      <c r="Z155" s="470">
        <f t="shared" si="7"/>
        <v>0</v>
      </c>
      <c r="AA155" s="470"/>
      <c r="AB155" s="470">
        <f t="shared" si="8"/>
        <v>0</v>
      </c>
      <c r="AC155" s="470">
        <v>1</v>
      </c>
      <c r="AD155" s="470">
        <f t="shared" si="9"/>
        <v>0.08819444444444445</v>
      </c>
      <c r="AE155" s="470"/>
      <c r="AF155" s="470">
        <f t="shared" si="10"/>
        <v>0</v>
      </c>
      <c r="AG155" s="470"/>
      <c r="AH155" s="470">
        <f t="shared" si="11"/>
        <v>0</v>
      </c>
      <c r="AI155" s="470"/>
      <c r="AJ155" s="470"/>
      <c r="AK155" s="470"/>
      <c r="AL155" s="470"/>
      <c r="AM155" s="470"/>
      <c r="AN155" s="470"/>
      <c r="AO155" s="470"/>
      <c r="AP155" s="470"/>
      <c r="AQ155" s="470"/>
      <c r="AR155" s="470"/>
      <c r="AS155" s="470"/>
      <c r="AT155" s="470"/>
      <c r="AU155" s="470"/>
      <c r="AV155" s="470"/>
      <c r="AW155" s="470"/>
      <c r="AX155" s="470"/>
      <c r="AY155" s="470"/>
      <c r="AZ155" s="470"/>
      <c r="BA155" s="470"/>
      <c r="BB155" s="470"/>
      <c r="BC155" s="470"/>
      <c r="BD155" s="470"/>
      <c r="BE155" s="470"/>
      <c r="BF155" s="405">
        <f t="shared" si="12"/>
        <v>0</v>
      </c>
      <c r="BG155" s="7">
        <f t="shared" si="4"/>
        <v>0</v>
      </c>
    </row>
    <row r="156" spans="1:59" ht="25.5">
      <c r="A156" s="237">
        <v>1206634830</v>
      </c>
      <c r="B156" s="238">
        <v>1</v>
      </c>
      <c r="C156" s="239">
        <v>39918</v>
      </c>
      <c r="D156" s="240">
        <v>0.6415046296296296</v>
      </c>
      <c r="E156" s="241">
        <v>42456</v>
      </c>
      <c r="F156" s="241">
        <v>13367</v>
      </c>
      <c r="G156" s="242">
        <v>0.38125</v>
      </c>
      <c r="H156" s="238" t="s">
        <v>27</v>
      </c>
      <c r="I156" s="238" t="s">
        <v>1</v>
      </c>
      <c r="J156" s="238" t="s">
        <v>10</v>
      </c>
      <c r="K156" s="220"/>
      <c r="L156" s="220"/>
      <c r="M156" s="220"/>
      <c r="N156" s="220"/>
      <c r="O156" s="10">
        <v>3</v>
      </c>
      <c r="P156" s="10"/>
      <c r="Q156" s="10"/>
      <c r="R156" s="222"/>
      <c r="S156" s="40"/>
      <c r="T156" s="40"/>
      <c r="U156" s="222"/>
      <c r="V156" s="222"/>
      <c r="W156" s="217"/>
      <c r="X156" s="217">
        <f t="shared" si="6"/>
        <v>0</v>
      </c>
      <c r="Y156" s="218"/>
      <c r="Z156" s="218">
        <f t="shared" si="7"/>
        <v>0</v>
      </c>
      <c r="AA156" s="219"/>
      <c r="AB156" s="219">
        <f t="shared" si="8"/>
        <v>0</v>
      </c>
      <c r="AC156" s="95"/>
      <c r="AD156" s="95">
        <f t="shared" si="9"/>
        <v>0</v>
      </c>
      <c r="AE156" s="220">
        <v>1</v>
      </c>
      <c r="AF156" s="220">
        <f t="shared" si="10"/>
        <v>3</v>
      </c>
      <c r="AG156" s="221"/>
      <c r="AH156" s="221">
        <f t="shared" si="11"/>
        <v>0</v>
      </c>
      <c r="AI156" s="222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405">
        <f t="shared" si="12"/>
        <v>0</v>
      </c>
      <c r="BG156" s="7">
        <f t="shared" si="4"/>
        <v>0</v>
      </c>
    </row>
    <row r="157" spans="1:59" ht="25.5">
      <c r="A157" s="211">
        <v>2206633240</v>
      </c>
      <c r="B157" s="212">
        <v>1</v>
      </c>
      <c r="C157" s="213">
        <v>39918</v>
      </c>
      <c r="D157" s="214">
        <v>0.5311342592592593</v>
      </c>
      <c r="E157" s="215">
        <v>42272</v>
      </c>
      <c r="F157" s="215">
        <v>13501</v>
      </c>
      <c r="G157" s="216">
        <v>0.37916666666666665</v>
      </c>
      <c r="H157" s="212" t="s">
        <v>22</v>
      </c>
      <c r="I157" s="212" t="s">
        <v>1</v>
      </c>
      <c r="J157" s="212" t="s">
        <v>157</v>
      </c>
      <c r="K157" s="217"/>
      <c r="L157" s="217"/>
      <c r="M157" s="217"/>
      <c r="N157" s="217"/>
      <c r="O157" s="10">
        <v>2.5</v>
      </c>
      <c r="P157" s="10"/>
      <c r="Q157" s="10"/>
      <c r="R157" s="222"/>
      <c r="S157" s="40"/>
      <c r="T157" s="40"/>
      <c r="U157" s="222"/>
      <c r="V157" s="222"/>
      <c r="W157" s="217">
        <v>1</v>
      </c>
      <c r="X157" s="217">
        <f t="shared" si="6"/>
        <v>2.5</v>
      </c>
      <c r="Y157" s="218"/>
      <c r="Z157" s="218">
        <f t="shared" si="7"/>
        <v>0</v>
      </c>
      <c r="AA157" s="219"/>
      <c r="AB157" s="219">
        <f t="shared" si="8"/>
        <v>0</v>
      </c>
      <c r="AC157" s="95"/>
      <c r="AD157" s="95">
        <f t="shared" si="9"/>
        <v>0</v>
      </c>
      <c r="AE157" s="220"/>
      <c r="AF157" s="220">
        <f t="shared" si="10"/>
        <v>0</v>
      </c>
      <c r="AG157" s="221"/>
      <c r="AH157" s="221">
        <f t="shared" si="11"/>
        <v>0</v>
      </c>
      <c r="AI157" s="222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405">
        <f t="shared" si="12"/>
        <v>0</v>
      </c>
      <c r="BG157" s="7">
        <f t="shared" si="4"/>
        <v>0</v>
      </c>
    </row>
    <row r="158" spans="1:59" ht="25.5">
      <c r="A158" s="211">
        <v>2206632631</v>
      </c>
      <c r="B158" s="212">
        <v>1</v>
      </c>
      <c r="C158" s="213">
        <v>39918</v>
      </c>
      <c r="D158" s="214">
        <v>0.4893518518518518</v>
      </c>
      <c r="E158" s="215">
        <v>42287</v>
      </c>
      <c r="F158" s="215">
        <v>13474</v>
      </c>
      <c r="G158" s="216">
        <v>0.4215277777777778</v>
      </c>
      <c r="H158" s="212" t="s">
        <v>27</v>
      </c>
      <c r="I158" s="212" t="s">
        <v>1</v>
      </c>
      <c r="J158" s="212" t="s">
        <v>157</v>
      </c>
      <c r="K158" s="217"/>
      <c r="L158" s="217"/>
      <c r="M158" s="217"/>
      <c r="N158" s="217"/>
      <c r="O158" s="10">
        <v>3</v>
      </c>
      <c r="P158" s="10"/>
      <c r="Q158" s="10"/>
      <c r="R158" s="222"/>
      <c r="S158" s="40"/>
      <c r="T158" s="40"/>
      <c r="U158" s="222"/>
      <c r="V158" s="222"/>
      <c r="W158" s="217">
        <v>1</v>
      </c>
      <c r="X158" s="217">
        <f t="shared" si="6"/>
        <v>3</v>
      </c>
      <c r="Y158" s="218"/>
      <c r="Z158" s="218">
        <f t="shared" si="7"/>
        <v>0</v>
      </c>
      <c r="AA158" s="219"/>
      <c r="AB158" s="219">
        <f t="shared" si="8"/>
        <v>0</v>
      </c>
      <c r="AC158" s="95"/>
      <c r="AD158" s="95">
        <f t="shared" si="9"/>
        <v>0</v>
      </c>
      <c r="AE158" s="220"/>
      <c r="AF158" s="220">
        <f t="shared" si="10"/>
        <v>0</v>
      </c>
      <c r="AG158" s="221"/>
      <c r="AH158" s="221">
        <f t="shared" si="11"/>
        <v>0</v>
      </c>
      <c r="AI158" s="222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405">
        <f t="shared" si="12"/>
        <v>0</v>
      </c>
      <c r="BG158" s="7">
        <f aca="true" t="shared" si="13" ref="BG158:BG221">O158*BF158</f>
        <v>0</v>
      </c>
    </row>
    <row r="159" spans="1:59" ht="25.5">
      <c r="A159" s="211">
        <v>2206627650</v>
      </c>
      <c r="B159" s="212">
        <v>1</v>
      </c>
      <c r="C159" s="213">
        <v>39918</v>
      </c>
      <c r="D159" s="214">
        <v>0.14298611111111112</v>
      </c>
      <c r="E159" s="215">
        <v>42297</v>
      </c>
      <c r="F159" s="215">
        <v>13495</v>
      </c>
      <c r="G159" s="216">
        <v>0.7125</v>
      </c>
      <c r="H159" s="212" t="s">
        <v>25</v>
      </c>
      <c r="I159" s="212" t="s">
        <v>1</v>
      </c>
      <c r="J159" s="212" t="s">
        <v>157</v>
      </c>
      <c r="K159" s="217"/>
      <c r="L159" s="217"/>
      <c r="M159" s="217"/>
      <c r="N159" s="217"/>
      <c r="O159" s="10">
        <v>2.6</v>
      </c>
      <c r="P159" s="10"/>
      <c r="Q159" s="10"/>
      <c r="R159" s="222"/>
      <c r="S159" s="40"/>
      <c r="T159" s="40"/>
      <c r="U159" s="222"/>
      <c r="V159" s="222"/>
      <c r="W159" s="217">
        <v>1</v>
      </c>
      <c r="X159" s="217">
        <f t="shared" si="6"/>
        <v>2.6</v>
      </c>
      <c r="Y159" s="218"/>
      <c r="Z159" s="218">
        <f t="shared" si="7"/>
        <v>0</v>
      </c>
      <c r="AA159" s="219"/>
      <c r="AB159" s="219">
        <f t="shared" si="8"/>
        <v>0</v>
      </c>
      <c r="AC159" s="95"/>
      <c r="AD159" s="95">
        <f t="shared" si="9"/>
        <v>0</v>
      </c>
      <c r="AE159" s="220"/>
      <c r="AF159" s="220">
        <f t="shared" si="10"/>
        <v>0</v>
      </c>
      <c r="AG159" s="221"/>
      <c r="AH159" s="221">
        <f t="shared" si="11"/>
        <v>0</v>
      </c>
      <c r="AI159" s="222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405">
        <f t="shared" si="12"/>
        <v>0</v>
      </c>
      <c r="BG159" s="7">
        <f t="shared" si="13"/>
        <v>0</v>
      </c>
    </row>
    <row r="160" spans="1:59" ht="25.5">
      <c r="A160" s="228">
        <v>2206623920</v>
      </c>
      <c r="B160" s="229">
        <v>1</v>
      </c>
      <c r="C160" s="230">
        <v>39917</v>
      </c>
      <c r="D160" s="231">
        <v>0.8839236111111112</v>
      </c>
      <c r="E160" s="232">
        <v>42508</v>
      </c>
      <c r="F160" s="232">
        <v>13288</v>
      </c>
      <c r="G160" s="229">
        <v>10</v>
      </c>
      <c r="H160" s="229" t="s">
        <v>13</v>
      </c>
      <c r="I160" s="229" t="s">
        <v>1</v>
      </c>
      <c r="J160" s="229" t="s">
        <v>153</v>
      </c>
      <c r="K160" s="219"/>
      <c r="L160" s="219"/>
      <c r="M160" s="219"/>
      <c r="N160" s="219"/>
      <c r="O160" s="10">
        <v>2.7</v>
      </c>
      <c r="P160" s="10"/>
      <c r="Q160" s="10"/>
      <c r="R160" s="222"/>
      <c r="S160" s="40"/>
      <c r="T160" s="40"/>
      <c r="U160" s="222"/>
      <c r="V160" s="222"/>
      <c r="W160" s="217"/>
      <c r="X160" s="217">
        <f t="shared" si="6"/>
        <v>0</v>
      </c>
      <c r="Y160" s="218"/>
      <c r="Z160" s="218">
        <f t="shared" si="7"/>
        <v>0</v>
      </c>
      <c r="AA160" s="219">
        <v>1</v>
      </c>
      <c r="AB160" s="219">
        <f t="shared" si="8"/>
        <v>2.7</v>
      </c>
      <c r="AC160" s="95"/>
      <c r="AD160" s="95">
        <f t="shared" si="9"/>
        <v>0</v>
      </c>
      <c r="AE160" s="220"/>
      <c r="AF160" s="220">
        <f t="shared" si="10"/>
        <v>0</v>
      </c>
      <c r="AG160" s="221"/>
      <c r="AH160" s="221">
        <f t="shared" si="11"/>
        <v>0</v>
      </c>
      <c r="AI160" s="222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405">
        <f t="shared" si="12"/>
        <v>0</v>
      </c>
      <c r="BG160" s="7">
        <f t="shared" si="13"/>
        <v>0</v>
      </c>
    </row>
    <row r="161" spans="1:59" s="477" customFormat="1" ht="25.5">
      <c r="A161" s="471">
        <v>2206623840</v>
      </c>
      <c r="B161" s="472">
        <v>1</v>
      </c>
      <c r="C161" s="473">
        <v>39917</v>
      </c>
      <c r="D161" s="474">
        <v>0.8783564814814815</v>
      </c>
      <c r="E161" s="475">
        <v>42246</v>
      </c>
      <c r="F161" s="476">
        <v>0.575</v>
      </c>
      <c r="G161" s="476">
        <v>0.4222222222222222</v>
      </c>
      <c r="H161" s="472" t="s">
        <v>22</v>
      </c>
      <c r="I161" s="472" t="s">
        <v>1</v>
      </c>
      <c r="J161" s="472" t="s">
        <v>169</v>
      </c>
      <c r="K161" s="470"/>
      <c r="L161" s="470"/>
      <c r="M161" s="470"/>
      <c r="N161" s="470"/>
      <c r="O161" s="470">
        <v>2.5</v>
      </c>
      <c r="P161" s="470"/>
      <c r="Q161" s="470"/>
      <c r="R161" s="470"/>
      <c r="S161" s="470"/>
      <c r="T161" s="470"/>
      <c r="U161" s="470"/>
      <c r="V161" s="470"/>
      <c r="W161" s="470"/>
      <c r="X161" s="470">
        <f t="shared" si="6"/>
        <v>0</v>
      </c>
      <c r="Y161" s="470"/>
      <c r="Z161" s="470">
        <f t="shared" si="7"/>
        <v>0</v>
      </c>
      <c r="AA161" s="470"/>
      <c r="AB161" s="470">
        <f t="shared" si="8"/>
        <v>0</v>
      </c>
      <c r="AC161" s="470">
        <v>1</v>
      </c>
      <c r="AD161" s="470">
        <f t="shared" si="9"/>
        <v>2.5</v>
      </c>
      <c r="AE161" s="470"/>
      <c r="AF161" s="470">
        <f t="shared" si="10"/>
        <v>0</v>
      </c>
      <c r="AG161" s="470"/>
      <c r="AH161" s="470">
        <f t="shared" si="11"/>
        <v>0</v>
      </c>
      <c r="AI161" s="470"/>
      <c r="AJ161" s="470"/>
      <c r="AK161" s="470"/>
      <c r="AL161" s="470"/>
      <c r="AM161" s="470"/>
      <c r="AN161" s="470"/>
      <c r="AO161" s="470"/>
      <c r="AP161" s="470"/>
      <c r="AQ161" s="470"/>
      <c r="AR161" s="470"/>
      <c r="AS161" s="470"/>
      <c r="AT161" s="470"/>
      <c r="AU161" s="470"/>
      <c r="AV161" s="470"/>
      <c r="AW161" s="470"/>
      <c r="AX161" s="470"/>
      <c r="AY161" s="470"/>
      <c r="AZ161" s="470"/>
      <c r="BA161" s="470"/>
      <c r="BB161" s="470"/>
      <c r="BC161" s="470"/>
      <c r="BD161" s="470"/>
      <c r="BE161" s="470"/>
      <c r="BF161" s="405">
        <f t="shared" si="12"/>
        <v>0</v>
      </c>
      <c r="BG161" s="7">
        <f t="shared" si="13"/>
        <v>0</v>
      </c>
    </row>
    <row r="162" spans="1:59" ht="25.5">
      <c r="A162" s="228">
        <v>2206623760</v>
      </c>
      <c r="B162" s="229">
        <v>1</v>
      </c>
      <c r="C162" s="230">
        <v>39917</v>
      </c>
      <c r="D162" s="231">
        <v>0.8734143518518519</v>
      </c>
      <c r="E162" s="232">
        <v>42538</v>
      </c>
      <c r="F162" s="232">
        <v>13287</v>
      </c>
      <c r="G162" s="233">
        <v>0.41944444444444445</v>
      </c>
      <c r="H162" s="229" t="s">
        <v>22</v>
      </c>
      <c r="I162" s="229" t="s">
        <v>1</v>
      </c>
      <c r="J162" s="229" t="s">
        <v>153</v>
      </c>
      <c r="K162" s="219"/>
      <c r="L162" s="219"/>
      <c r="M162" s="219"/>
      <c r="N162" s="219"/>
      <c r="O162" s="10">
        <v>2.5</v>
      </c>
      <c r="P162" s="10"/>
      <c r="Q162" s="10"/>
      <c r="R162" s="222"/>
      <c r="S162" s="40"/>
      <c r="T162" s="40"/>
      <c r="U162" s="222"/>
      <c r="V162" s="222"/>
      <c r="W162" s="217"/>
      <c r="X162" s="217">
        <f t="shared" si="6"/>
        <v>0</v>
      </c>
      <c r="Y162" s="218"/>
      <c r="Z162" s="218">
        <f t="shared" si="7"/>
        <v>0</v>
      </c>
      <c r="AA162" s="219">
        <v>1</v>
      </c>
      <c r="AB162" s="219">
        <f t="shared" si="8"/>
        <v>2.5</v>
      </c>
      <c r="AC162" s="95"/>
      <c r="AD162" s="95">
        <f t="shared" si="9"/>
        <v>0</v>
      </c>
      <c r="AE162" s="220"/>
      <c r="AF162" s="220">
        <f t="shared" si="10"/>
        <v>0</v>
      </c>
      <c r="AG162" s="221"/>
      <c r="AH162" s="221">
        <f t="shared" si="11"/>
        <v>0</v>
      </c>
      <c r="AI162" s="222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405">
        <f t="shared" si="12"/>
        <v>0</v>
      </c>
      <c r="BG162" s="7">
        <f t="shared" si="13"/>
        <v>0</v>
      </c>
    </row>
    <row r="163" spans="1:59" ht="25.5">
      <c r="A163" s="228">
        <v>1206623720</v>
      </c>
      <c r="B163" s="229">
        <v>1</v>
      </c>
      <c r="C163" s="230">
        <v>39917</v>
      </c>
      <c r="D163" s="231">
        <v>0.8702430555555556</v>
      </c>
      <c r="E163" s="232">
        <v>42549</v>
      </c>
      <c r="F163" s="232">
        <v>13302</v>
      </c>
      <c r="G163" s="233">
        <v>0.3763888888888889</v>
      </c>
      <c r="H163" s="229" t="s">
        <v>9</v>
      </c>
      <c r="I163" s="229" t="s">
        <v>1</v>
      </c>
      <c r="J163" s="229" t="s">
        <v>153</v>
      </c>
      <c r="K163" s="219"/>
      <c r="L163" s="219"/>
      <c r="M163" s="219"/>
      <c r="N163" s="219"/>
      <c r="O163" s="10">
        <v>3.1</v>
      </c>
      <c r="P163" s="10"/>
      <c r="Q163" s="10"/>
      <c r="R163" s="222"/>
      <c r="S163" s="40"/>
      <c r="T163" s="40"/>
      <c r="U163" s="222"/>
      <c r="V163" s="222"/>
      <c r="W163" s="217"/>
      <c r="X163" s="217">
        <f t="shared" si="6"/>
        <v>0</v>
      </c>
      <c r="Y163" s="218"/>
      <c r="Z163" s="218">
        <f t="shared" si="7"/>
        <v>0</v>
      </c>
      <c r="AA163" s="219">
        <v>1</v>
      </c>
      <c r="AB163" s="219">
        <f t="shared" si="8"/>
        <v>3.1</v>
      </c>
      <c r="AC163" s="95"/>
      <c r="AD163" s="95">
        <f t="shared" si="9"/>
        <v>0</v>
      </c>
      <c r="AE163" s="220"/>
      <c r="AF163" s="220">
        <f t="shared" si="10"/>
        <v>0</v>
      </c>
      <c r="AG163" s="221"/>
      <c r="AH163" s="221">
        <f t="shared" si="11"/>
        <v>0</v>
      </c>
      <c r="AI163" s="222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405">
        <f t="shared" si="12"/>
        <v>0</v>
      </c>
      <c r="BG163" s="7">
        <f t="shared" si="13"/>
        <v>0</v>
      </c>
    </row>
    <row r="164" spans="1:59" ht="25.5">
      <c r="A164" s="237">
        <v>2206623640</v>
      </c>
      <c r="B164" s="238">
        <v>1</v>
      </c>
      <c r="C164" s="239">
        <v>39917</v>
      </c>
      <c r="D164" s="240">
        <v>0.8644212962962964</v>
      </c>
      <c r="E164" s="241">
        <v>42501</v>
      </c>
      <c r="F164" s="241">
        <v>13386</v>
      </c>
      <c r="G164" s="238">
        <v>8</v>
      </c>
      <c r="H164" s="238" t="s">
        <v>14</v>
      </c>
      <c r="I164" s="238" t="s">
        <v>1</v>
      </c>
      <c r="J164" s="238" t="s">
        <v>10</v>
      </c>
      <c r="K164" s="220"/>
      <c r="L164" s="220"/>
      <c r="M164" s="220"/>
      <c r="N164" s="220"/>
      <c r="O164" s="10">
        <v>2.8</v>
      </c>
      <c r="P164" s="10"/>
      <c r="Q164" s="10"/>
      <c r="R164" s="222"/>
      <c r="S164" s="40"/>
      <c r="T164" s="40"/>
      <c r="U164" s="222"/>
      <c r="V164" s="222"/>
      <c r="W164" s="217"/>
      <c r="X164" s="217">
        <f t="shared" si="6"/>
        <v>0</v>
      </c>
      <c r="Y164" s="218"/>
      <c r="Z164" s="218">
        <f t="shared" si="7"/>
        <v>0</v>
      </c>
      <c r="AA164" s="219"/>
      <c r="AB164" s="219">
        <f t="shared" si="8"/>
        <v>0</v>
      </c>
      <c r="AC164" s="95"/>
      <c r="AD164" s="95">
        <f t="shared" si="9"/>
        <v>0</v>
      </c>
      <c r="AE164" s="220">
        <v>1</v>
      </c>
      <c r="AF164" s="220">
        <f t="shared" si="10"/>
        <v>2.8</v>
      </c>
      <c r="AG164" s="221"/>
      <c r="AH164" s="221">
        <f t="shared" si="11"/>
        <v>0</v>
      </c>
      <c r="AI164" s="222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405">
        <f t="shared" si="12"/>
        <v>0</v>
      </c>
      <c r="BG164" s="7">
        <f t="shared" si="13"/>
        <v>0</v>
      </c>
    </row>
    <row r="165" spans="1:59" ht="25.5">
      <c r="A165" s="228">
        <v>2206623500</v>
      </c>
      <c r="B165" s="229">
        <v>1</v>
      </c>
      <c r="C165" s="230">
        <v>39917</v>
      </c>
      <c r="D165" s="231">
        <v>0.8544675925925925</v>
      </c>
      <c r="E165" s="232">
        <v>42541</v>
      </c>
      <c r="F165" s="232">
        <v>13299</v>
      </c>
      <c r="G165" s="233">
        <v>0.29791666666666666</v>
      </c>
      <c r="H165" s="229" t="s">
        <v>14</v>
      </c>
      <c r="I165" s="229" t="s">
        <v>1</v>
      </c>
      <c r="J165" s="229" t="s">
        <v>153</v>
      </c>
      <c r="K165" s="219"/>
      <c r="L165" s="219"/>
      <c r="M165" s="219"/>
      <c r="N165" s="219"/>
      <c r="O165" s="10">
        <v>2.8</v>
      </c>
      <c r="P165" s="10"/>
      <c r="Q165" s="10"/>
      <c r="R165" s="222"/>
      <c r="S165" s="40"/>
      <c r="T165" s="40"/>
      <c r="U165" s="222"/>
      <c r="V165" s="222"/>
      <c r="W165" s="217"/>
      <c r="X165" s="217">
        <f t="shared" si="6"/>
        <v>0</v>
      </c>
      <c r="Y165" s="218"/>
      <c r="Z165" s="218">
        <f t="shared" si="7"/>
        <v>0</v>
      </c>
      <c r="AA165" s="219">
        <v>1</v>
      </c>
      <c r="AB165" s="219">
        <f t="shared" si="8"/>
        <v>2.8</v>
      </c>
      <c r="AC165" s="95"/>
      <c r="AD165" s="95">
        <f t="shared" si="9"/>
        <v>0</v>
      </c>
      <c r="AE165" s="220"/>
      <c r="AF165" s="220">
        <f t="shared" si="10"/>
        <v>0</v>
      </c>
      <c r="AG165" s="221"/>
      <c r="AH165" s="221">
        <f t="shared" si="11"/>
        <v>0</v>
      </c>
      <c r="AI165" s="222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405">
        <f t="shared" si="12"/>
        <v>0</v>
      </c>
      <c r="BG165" s="7">
        <f t="shared" si="13"/>
        <v>0</v>
      </c>
    </row>
    <row r="166" spans="1:59" ht="25.5">
      <c r="A166" s="228">
        <v>2206623370</v>
      </c>
      <c r="B166" s="229">
        <v>1</v>
      </c>
      <c r="C166" s="230">
        <v>39917</v>
      </c>
      <c r="D166" s="231">
        <v>0.8454513888888888</v>
      </c>
      <c r="E166" s="234">
        <v>1.7868055555555555</v>
      </c>
      <c r="F166" s="232">
        <v>13288</v>
      </c>
      <c r="G166" s="233">
        <v>0.41944444444444445</v>
      </c>
      <c r="H166" s="229" t="s">
        <v>172</v>
      </c>
      <c r="I166" s="229" t="s">
        <v>1</v>
      </c>
      <c r="J166" s="229" t="s">
        <v>153</v>
      </c>
      <c r="K166" s="219"/>
      <c r="L166" s="219"/>
      <c r="M166" s="219"/>
      <c r="N166" s="219"/>
      <c r="O166" s="10">
        <v>4.1</v>
      </c>
      <c r="P166" s="10"/>
      <c r="Q166" s="10"/>
      <c r="R166" s="222"/>
      <c r="S166" s="40"/>
      <c r="T166" s="40"/>
      <c r="U166" s="222"/>
      <c r="V166" s="222"/>
      <c r="W166" s="217"/>
      <c r="X166" s="217">
        <f t="shared" si="6"/>
        <v>0</v>
      </c>
      <c r="Y166" s="218"/>
      <c r="Z166" s="218">
        <f t="shared" si="7"/>
        <v>0</v>
      </c>
      <c r="AA166" s="219">
        <v>1</v>
      </c>
      <c r="AB166" s="219">
        <f t="shared" si="8"/>
        <v>4.1</v>
      </c>
      <c r="AC166" s="95"/>
      <c r="AD166" s="95">
        <f t="shared" si="9"/>
        <v>0</v>
      </c>
      <c r="AE166" s="220"/>
      <c r="AF166" s="220">
        <f t="shared" si="10"/>
        <v>0</v>
      </c>
      <c r="AG166" s="221"/>
      <c r="AH166" s="221">
        <f t="shared" si="11"/>
        <v>0</v>
      </c>
      <c r="AI166" s="222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405">
        <f t="shared" si="12"/>
        <v>0</v>
      </c>
      <c r="BG166" s="7">
        <f t="shared" si="13"/>
        <v>0</v>
      </c>
    </row>
    <row r="167" spans="1:59" ht="25.5">
      <c r="A167" s="228">
        <v>2206622870</v>
      </c>
      <c r="B167" s="229">
        <v>1</v>
      </c>
      <c r="C167" s="230">
        <v>39917</v>
      </c>
      <c r="D167" s="231">
        <v>0.8111342592592593</v>
      </c>
      <c r="E167" s="232">
        <v>42536</v>
      </c>
      <c r="F167" s="232">
        <v>13307</v>
      </c>
      <c r="G167" s="229">
        <v>11</v>
      </c>
      <c r="H167" s="229" t="s">
        <v>18</v>
      </c>
      <c r="I167" s="229" t="s">
        <v>1</v>
      </c>
      <c r="J167" s="229" t="s">
        <v>153</v>
      </c>
      <c r="K167" s="219"/>
      <c r="L167" s="219"/>
      <c r="M167" s="219"/>
      <c r="N167" s="219"/>
      <c r="O167" s="10">
        <v>3.4</v>
      </c>
      <c r="P167" s="10"/>
      <c r="Q167" s="10"/>
      <c r="R167" s="222"/>
      <c r="S167" s="40"/>
      <c r="T167" s="40"/>
      <c r="U167" s="222"/>
      <c r="V167" s="222"/>
      <c r="W167" s="217"/>
      <c r="X167" s="217">
        <f t="shared" si="6"/>
        <v>0</v>
      </c>
      <c r="Y167" s="218"/>
      <c r="Z167" s="218">
        <f t="shared" si="7"/>
        <v>0</v>
      </c>
      <c r="AA167" s="219">
        <v>1</v>
      </c>
      <c r="AB167" s="219">
        <f t="shared" si="8"/>
        <v>3.4</v>
      </c>
      <c r="AC167" s="95"/>
      <c r="AD167" s="95">
        <f t="shared" si="9"/>
        <v>0</v>
      </c>
      <c r="AE167" s="220"/>
      <c r="AF167" s="220">
        <f t="shared" si="10"/>
        <v>0</v>
      </c>
      <c r="AG167" s="221"/>
      <c r="AH167" s="221">
        <f t="shared" si="11"/>
        <v>0</v>
      </c>
      <c r="AI167" s="222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405">
        <f t="shared" si="12"/>
        <v>0</v>
      </c>
      <c r="BG167" s="7">
        <f t="shared" si="13"/>
        <v>0</v>
      </c>
    </row>
    <row r="168" spans="1:59" ht="25.5">
      <c r="A168" s="228">
        <v>1206621670</v>
      </c>
      <c r="B168" s="229">
        <v>1</v>
      </c>
      <c r="C168" s="230">
        <v>39917</v>
      </c>
      <c r="D168" s="231">
        <v>0.7274305555555555</v>
      </c>
      <c r="E168" s="232">
        <v>42527</v>
      </c>
      <c r="F168" s="232">
        <v>13295</v>
      </c>
      <c r="G168" s="233">
        <v>0.12916666666666668</v>
      </c>
      <c r="H168" s="229" t="s">
        <v>21</v>
      </c>
      <c r="I168" s="229" t="s">
        <v>1</v>
      </c>
      <c r="J168" s="229" t="s">
        <v>153</v>
      </c>
      <c r="K168" s="219"/>
      <c r="L168" s="219"/>
      <c r="M168" s="219"/>
      <c r="N168" s="219"/>
      <c r="O168" s="10">
        <v>3.5</v>
      </c>
      <c r="P168" s="10"/>
      <c r="Q168" s="10"/>
      <c r="R168" s="222"/>
      <c r="S168" s="40"/>
      <c r="T168" s="40"/>
      <c r="U168" s="222"/>
      <c r="V168" s="222"/>
      <c r="W168" s="217"/>
      <c r="X168" s="217">
        <f t="shared" si="6"/>
        <v>0</v>
      </c>
      <c r="Y168" s="218"/>
      <c r="Z168" s="218">
        <f t="shared" si="7"/>
        <v>0</v>
      </c>
      <c r="AA168" s="219">
        <v>1</v>
      </c>
      <c r="AB168" s="219">
        <f t="shared" si="8"/>
        <v>3.5</v>
      </c>
      <c r="AC168" s="95"/>
      <c r="AD168" s="95">
        <f t="shared" si="9"/>
        <v>0</v>
      </c>
      <c r="AE168" s="220"/>
      <c r="AF168" s="220">
        <f t="shared" si="10"/>
        <v>0</v>
      </c>
      <c r="AG168" s="221"/>
      <c r="AH168" s="221">
        <f t="shared" si="11"/>
        <v>0</v>
      </c>
      <c r="AI168" s="222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405">
        <f t="shared" si="12"/>
        <v>0</v>
      </c>
      <c r="BG168" s="7">
        <f t="shared" si="13"/>
        <v>0</v>
      </c>
    </row>
    <row r="169" spans="1:59" ht="25.5">
      <c r="A169" s="211">
        <v>2206620800</v>
      </c>
      <c r="B169" s="212">
        <v>1</v>
      </c>
      <c r="C169" s="213">
        <v>39917</v>
      </c>
      <c r="D169" s="214">
        <v>0.6674305555555556</v>
      </c>
      <c r="E169" s="215">
        <v>42343</v>
      </c>
      <c r="F169" s="215">
        <v>13488</v>
      </c>
      <c r="G169" s="216">
        <v>0.3756944444444445</v>
      </c>
      <c r="H169" s="212" t="s">
        <v>22</v>
      </c>
      <c r="I169" s="212" t="s">
        <v>1</v>
      </c>
      <c r="J169" s="212" t="s">
        <v>157</v>
      </c>
      <c r="K169" s="217"/>
      <c r="L169" s="217"/>
      <c r="M169" s="217"/>
      <c r="N169" s="217"/>
      <c r="O169" s="10">
        <v>2.5</v>
      </c>
      <c r="P169" s="10"/>
      <c r="Q169" s="10"/>
      <c r="R169" s="222"/>
      <c r="S169" s="40"/>
      <c r="T169" s="40"/>
      <c r="U169" s="222"/>
      <c r="V169" s="222"/>
      <c r="W169" s="217">
        <v>1</v>
      </c>
      <c r="X169" s="217">
        <f t="shared" si="6"/>
        <v>2.5</v>
      </c>
      <c r="Y169" s="218"/>
      <c r="Z169" s="218">
        <f t="shared" si="7"/>
        <v>0</v>
      </c>
      <c r="AA169" s="219"/>
      <c r="AB169" s="219">
        <f t="shared" si="8"/>
        <v>0</v>
      </c>
      <c r="AC169" s="95"/>
      <c r="AD169" s="95">
        <f t="shared" si="9"/>
        <v>0</v>
      </c>
      <c r="AE169" s="220"/>
      <c r="AF169" s="220">
        <f t="shared" si="10"/>
        <v>0</v>
      </c>
      <c r="AG169" s="221"/>
      <c r="AH169" s="221">
        <f t="shared" si="11"/>
        <v>0</v>
      </c>
      <c r="AI169" s="222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405">
        <f t="shared" si="12"/>
        <v>0</v>
      </c>
      <c r="BG169" s="7">
        <f t="shared" si="13"/>
        <v>0</v>
      </c>
    </row>
    <row r="170" spans="1:59" ht="25.5">
      <c r="A170" s="237">
        <v>2206619940</v>
      </c>
      <c r="B170" s="238">
        <v>1</v>
      </c>
      <c r="C170" s="239">
        <v>39917</v>
      </c>
      <c r="D170" s="240">
        <v>0.6072453703703703</v>
      </c>
      <c r="E170" s="241">
        <v>42498</v>
      </c>
      <c r="F170" s="241">
        <v>13377</v>
      </c>
      <c r="G170" s="242">
        <v>0.29583333333333334</v>
      </c>
      <c r="H170" s="238" t="s">
        <v>22</v>
      </c>
      <c r="I170" s="238" t="s">
        <v>1</v>
      </c>
      <c r="J170" s="238" t="s">
        <v>10</v>
      </c>
      <c r="K170" s="220"/>
      <c r="L170" s="220"/>
      <c r="M170" s="220"/>
      <c r="N170" s="220"/>
      <c r="O170" s="10">
        <v>2.5</v>
      </c>
      <c r="P170" s="10"/>
      <c r="Q170" s="10"/>
      <c r="R170" s="222"/>
      <c r="S170" s="40"/>
      <c r="T170" s="40"/>
      <c r="U170" s="222"/>
      <c r="V170" s="222"/>
      <c r="W170" s="217"/>
      <c r="X170" s="217">
        <f t="shared" si="6"/>
        <v>0</v>
      </c>
      <c r="Y170" s="218"/>
      <c r="Z170" s="218">
        <f t="shared" si="7"/>
        <v>0</v>
      </c>
      <c r="AA170" s="219"/>
      <c r="AB170" s="219">
        <f t="shared" si="8"/>
        <v>0</v>
      </c>
      <c r="AC170" s="95"/>
      <c r="AD170" s="95">
        <f t="shared" si="9"/>
        <v>0</v>
      </c>
      <c r="AE170" s="220">
        <v>1</v>
      </c>
      <c r="AF170" s="220">
        <f t="shared" si="10"/>
        <v>2.5</v>
      </c>
      <c r="AG170" s="221"/>
      <c r="AH170" s="221">
        <f t="shared" si="11"/>
        <v>0</v>
      </c>
      <c r="AI170" s="222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405">
        <f t="shared" si="12"/>
        <v>0</v>
      </c>
      <c r="BG170" s="7">
        <f t="shared" si="13"/>
        <v>0</v>
      </c>
    </row>
    <row r="171" spans="1:59" ht="25.5">
      <c r="A171" s="228">
        <v>2206619560</v>
      </c>
      <c r="B171" s="229">
        <v>1</v>
      </c>
      <c r="C171" s="230">
        <v>39917</v>
      </c>
      <c r="D171" s="231">
        <v>0.5807986111111111</v>
      </c>
      <c r="E171" s="232">
        <v>42543</v>
      </c>
      <c r="F171" s="232">
        <v>13312</v>
      </c>
      <c r="G171" s="229">
        <v>10</v>
      </c>
      <c r="H171" s="229" t="s">
        <v>19</v>
      </c>
      <c r="I171" s="229" t="s">
        <v>1</v>
      </c>
      <c r="J171" s="229" t="s">
        <v>153</v>
      </c>
      <c r="K171" s="219"/>
      <c r="L171" s="219"/>
      <c r="M171" s="219"/>
      <c r="N171" s="219"/>
      <c r="O171" s="10">
        <v>3.9</v>
      </c>
      <c r="P171" s="10"/>
      <c r="Q171" s="10"/>
      <c r="R171" s="222"/>
      <c r="S171" s="40"/>
      <c r="T171" s="40"/>
      <c r="U171" s="222"/>
      <c r="V171" s="222"/>
      <c r="W171" s="217"/>
      <c r="X171" s="217">
        <f t="shared" si="6"/>
        <v>0</v>
      </c>
      <c r="Y171" s="218"/>
      <c r="Z171" s="218">
        <f t="shared" si="7"/>
        <v>0</v>
      </c>
      <c r="AA171" s="219">
        <v>1</v>
      </c>
      <c r="AB171" s="219">
        <f t="shared" si="8"/>
        <v>3.9</v>
      </c>
      <c r="AC171" s="95"/>
      <c r="AD171" s="95">
        <f t="shared" si="9"/>
        <v>0</v>
      </c>
      <c r="AE171" s="220"/>
      <c r="AF171" s="220">
        <f t="shared" si="10"/>
        <v>0</v>
      </c>
      <c r="AG171" s="221"/>
      <c r="AH171" s="221">
        <f t="shared" si="11"/>
        <v>0</v>
      </c>
      <c r="AI171" s="222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405">
        <f t="shared" si="12"/>
        <v>0</v>
      </c>
      <c r="BG171" s="7">
        <f t="shared" si="13"/>
        <v>0</v>
      </c>
    </row>
    <row r="172" spans="1:59" ht="25.5">
      <c r="A172" s="228">
        <v>2206619310</v>
      </c>
      <c r="B172" s="229">
        <v>1</v>
      </c>
      <c r="C172" s="230">
        <v>39917</v>
      </c>
      <c r="D172" s="231">
        <v>0.5640856481481481</v>
      </c>
      <c r="E172" s="232">
        <v>42527</v>
      </c>
      <c r="F172" s="233">
        <v>0.5666666666666667</v>
      </c>
      <c r="G172" s="229">
        <v>9</v>
      </c>
      <c r="H172" s="229" t="s">
        <v>13</v>
      </c>
      <c r="I172" s="229" t="s">
        <v>1</v>
      </c>
      <c r="J172" s="229" t="s">
        <v>153</v>
      </c>
      <c r="K172" s="219"/>
      <c r="L172" s="219"/>
      <c r="M172" s="219"/>
      <c r="N172" s="219"/>
      <c r="O172" s="10">
        <v>2.7</v>
      </c>
      <c r="P172" s="10"/>
      <c r="Q172" s="10"/>
      <c r="R172" s="222"/>
      <c r="S172" s="40"/>
      <c r="T172" s="40"/>
      <c r="U172" s="222"/>
      <c r="V172" s="222"/>
      <c r="W172" s="217"/>
      <c r="X172" s="217">
        <f t="shared" si="6"/>
        <v>0</v>
      </c>
      <c r="Y172" s="218"/>
      <c r="Z172" s="218">
        <f t="shared" si="7"/>
        <v>0</v>
      </c>
      <c r="AA172" s="219">
        <v>1</v>
      </c>
      <c r="AB172" s="219">
        <f t="shared" si="8"/>
        <v>2.7</v>
      </c>
      <c r="AC172" s="95"/>
      <c r="AD172" s="95">
        <f t="shared" si="9"/>
        <v>0</v>
      </c>
      <c r="AE172" s="220"/>
      <c r="AF172" s="220">
        <f t="shared" si="10"/>
        <v>0</v>
      </c>
      <c r="AG172" s="221"/>
      <c r="AH172" s="221">
        <f t="shared" si="11"/>
        <v>0</v>
      </c>
      <c r="AI172" s="222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405">
        <f t="shared" si="12"/>
        <v>0</v>
      </c>
      <c r="BG172" s="7">
        <f t="shared" si="13"/>
        <v>0</v>
      </c>
    </row>
    <row r="173" spans="1:59" ht="12.75">
      <c r="A173" s="223">
        <v>2206618360</v>
      </c>
      <c r="B173" s="224">
        <v>1</v>
      </c>
      <c r="C173" s="225">
        <v>39917</v>
      </c>
      <c r="D173" s="226">
        <v>0.4979861111111111</v>
      </c>
      <c r="E173" s="227">
        <v>42323</v>
      </c>
      <c r="F173" s="227">
        <v>13428</v>
      </c>
      <c r="G173" s="235">
        <v>0.4173611111111111</v>
      </c>
      <c r="H173" s="224" t="s">
        <v>97</v>
      </c>
      <c r="I173" s="224" t="s">
        <v>1</v>
      </c>
      <c r="J173" s="224" t="s">
        <v>12</v>
      </c>
      <c r="K173" s="218"/>
      <c r="L173" s="218"/>
      <c r="M173" s="218"/>
      <c r="N173" s="218"/>
      <c r="O173" s="10">
        <v>1.4</v>
      </c>
      <c r="P173" s="10"/>
      <c r="Q173" s="10"/>
      <c r="R173" s="222"/>
      <c r="S173" s="40"/>
      <c r="T173" s="40"/>
      <c r="U173" s="222"/>
      <c r="V173" s="222"/>
      <c r="W173" s="217"/>
      <c r="X173" s="217">
        <f t="shared" si="6"/>
        <v>0</v>
      </c>
      <c r="Y173" s="218">
        <v>1</v>
      </c>
      <c r="Z173" s="218">
        <f t="shared" si="7"/>
        <v>1.4</v>
      </c>
      <c r="AA173" s="219"/>
      <c r="AB173" s="219">
        <f t="shared" si="8"/>
        <v>0</v>
      </c>
      <c r="AC173" s="95"/>
      <c r="AD173" s="95">
        <f t="shared" si="9"/>
        <v>0</v>
      </c>
      <c r="AE173" s="220"/>
      <c r="AF173" s="220">
        <f t="shared" si="10"/>
        <v>0</v>
      </c>
      <c r="AG173" s="221"/>
      <c r="AH173" s="221">
        <f t="shared" si="11"/>
        <v>0</v>
      </c>
      <c r="AI173" s="222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405">
        <f t="shared" si="12"/>
        <v>0</v>
      </c>
      <c r="BG173" s="7">
        <f t="shared" si="13"/>
        <v>0</v>
      </c>
    </row>
    <row r="174" spans="1:59" s="477" customFormat="1" ht="25.5">
      <c r="A174" s="471">
        <v>2206616670</v>
      </c>
      <c r="B174" s="472">
        <v>1</v>
      </c>
      <c r="C174" s="473">
        <v>39917</v>
      </c>
      <c r="D174" s="474">
        <v>0.3806365740740741</v>
      </c>
      <c r="E174" s="475">
        <v>42256</v>
      </c>
      <c r="F174" s="475">
        <v>13489</v>
      </c>
      <c r="G174" s="476">
        <v>0.42083333333333334</v>
      </c>
      <c r="H174" s="472" t="s">
        <v>16</v>
      </c>
      <c r="I174" s="472" t="s">
        <v>1</v>
      </c>
      <c r="J174" s="472" t="s">
        <v>169</v>
      </c>
      <c r="K174" s="470"/>
      <c r="L174" s="470"/>
      <c r="M174" s="470"/>
      <c r="N174" s="470"/>
      <c r="O174" s="470">
        <v>3.2</v>
      </c>
      <c r="P174" s="470"/>
      <c r="Q174" s="470"/>
      <c r="R174" s="470"/>
      <c r="S174" s="470"/>
      <c r="T174" s="470"/>
      <c r="U174" s="470"/>
      <c r="V174" s="470"/>
      <c r="W174" s="470"/>
      <c r="X174" s="470">
        <f t="shared" si="6"/>
        <v>0</v>
      </c>
      <c r="Y174" s="470"/>
      <c r="Z174" s="470">
        <f t="shared" si="7"/>
        <v>0</v>
      </c>
      <c r="AA174" s="470"/>
      <c r="AB174" s="470">
        <f t="shared" si="8"/>
        <v>0</v>
      </c>
      <c r="AC174" s="470">
        <v>1</v>
      </c>
      <c r="AD174" s="470">
        <f t="shared" si="9"/>
        <v>3.2</v>
      </c>
      <c r="AE174" s="470"/>
      <c r="AF174" s="470">
        <f t="shared" si="10"/>
        <v>0</v>
      </c>
      <c r="AG174" s="470"/>
      <c r="AH174" s="470">
        <f t="shared" si="11"/>
        <v>0</v>
      </c>
      <c r="AI174" s="470"/>
      <c r="AJ174" s="470"/>
      <c r="AK174" s="470"/>
      <c r="AL174" s="470"/>
      <c r="AM174" s="470"/>
      <c r="AN174" s="470"/>
      <c r="AO174" s="470"/>
      <c r="AP174" s="470"/>
      <c r="AQ174" s="470"/>
      <c r="AR174" s="470"/>
      <c r="AS174" s="470"/>
      <c r="AT174" s="470"/>
      <c r="AU174" s="470"/>
      <c r="AV174" s="470"/>
      <c r="AW174" s="470"/>
      <c r="AX174" s="470"/>
      <c r="AY174" s="470"/>
      <c r="AZ174" s="470"/>
      <c r="BA174" s="470"/>
      <c r="BB174" s="470"/>
      <c r="BC174" s="470"/>
      <c r="BD174" s="470"/>
      <c r="BE174" s="470"/>
      <c r="BF174" s="405">
        <f t="shared" si="12"/>
        <v>0</v>
      </c>
      <c r="BG174" s="7">
        <f t="shared" si="13"/>
        <v>0</v>
      </c>
    </row>
    <row r="175" spans="1:59" ht="25.5">
      <c r="A175" s="211">
        <v>2206616480</v>
      </c>
      <c r="B175" s="212">
        <v>1</v>
      </c>
      <c r="C175" s="213">
        <v>39917</v>
      </c>
      <c r="D175" s="214">
        <v>0.3675810185185185</v>
      </c>
      <c r="E175" s="215">
        <v>42277</v>
      </c>
      <c r="F175" s="215">
        <v>13487</v>
      </c>
      <c r="G175" s="216">
        <v>0.42083333333333334</v>
      </c>
      <c r="H175" s="212" t="s">
        <v>13</v>
      </c>
      <c r="I175" s="212" t="s">
        <v>1</v>
      </c>
      <c r="J175" s="212" t="s">
        <v>157</v>
      </c>
      <c r="K175" s="217"/>
      <c r="L175" s="217"/>
      <c r="M175" s="217"/>
      <c r="N175" s="217"/>
      <c r="O175" s="10">
        <v>2.7</v>
      </c>
      <c r="P175" s="10"/>
      <c r="Q175" s="10"/>
      <c r="R175" s="222"/>
      <c r="S175" s="40"/>
      <c r="T175" s="40"/>
      <c r="U175" s="222"/>
      <c r="V175" s="222"/>
      <c r="W175" s="217">
        <v>1</v>
      </c>
      <c r="X175" s="217">
        <f t="shared" si="6"/>
        <v>2.7</v>
      </c>
      <c r="Y175" s="218"/>
      <c r="Z175" s="218">
        <f t="shared" si="7"/>
        <v>0</v>
      </c>
      <c r="AA175" s="219"/>
      <c r="AB175" s="219">
        <f t="shared" si="8"/>
        <v>0</v>
      </c>
      <c r="AC175" s="95"/>
      <c r="AD175" s="95">
        <f t="shared" si="9"/>
        <v>0</v>
      </c>
      <c r="AE175" s="220"/>
      <c r="AF175" s="220">
        <f t="shared" si="10"/>
        <v>0</v>
      </c>
      <c r="AG175" s="221"/>
      <c r="AH175" s="221">
        <f t="shared" si="11"/>
        <v>0</v>
      </c>
      <c r="AI175" s="222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405">
        <f t="shared" si="12"/>
        <v>0</v>
      </c>
      <c r="BG175" s="7">
        <f t="shared" si="13"/>
        <v>0</v>
      </c>
    </row>
    <row r="176" spans="1:59" ht="12.75">
      <c r="A176" s="223">
        <v>2206616230</v>
      </c>
      <c r="B176" s="224">
        <v>1</v>
      </c>
      <c r="C176" s="225">
        <v>39917</v>
      </c>
      <c r="D176" s="226">
        <v>0.34931712962962963</v>
      </c>
      <c r="E176" s="227">
        <v>42334</v>
      </c>
      <c r="F176" s="235">
        <v>0.5444444444444444</v>
      </c>
      <c r="G176" s="235">
        <v>0.3354166666666667</v>
      </c>
      <c r="H176" s="224" t="s">
        <v>22</v>
      </c>
      <c r="I176" s="224" t="s">
        <v>1</v>
      </c>
      <c r="J176" s="224" t="s">
        <v>12</v>
      </c>
      <c r="K176" s="218"/>
      <c r="L176" s="218"/>
      <c r="M176" s="218"/>
      <c r="N176" s="218"/>
      <c r="O176" s="10">
        <v>2.5</v>
      </c>
      <c r="P176" s="10"/>
      <c r="Q176" s="10"/>
      <c r="R176" s="222"/>
      <c r="S176" s="40"/>
      <c r="T176" s="40"/>
      <c r="U176" s="222"/>
      <c r="V176" s="222"/>
      <c r="W176" s="217"/>
      <c r="X176" s="217">
        <f t="shared" si="6"/>
        <v>0</v>
      </c>
      <c r="Y176" s="218">
        <v>1</v>
      </c>
      <c r="Z176" s="218">
        <f t="shared" si="7"/>
        <v>2.5</v>
      </c>
      <c r="AA176" s="219"/>
      <c r="AB176" s="219">
        <f t="shared" si="8"/>
        <v>0</v>
      </c>
      <c r="AC176" s="95"/>
      <c r="AD176" s="95">
        <f t="shared" si="9"/>
        <v>0</v>
      </c>
      <c r="AE176" s="220"/>
      <c r="AF176" s="220">
        <f t="shared" si="10"/>
        <v>0</v>
      </c>
      <c r="AG176" s="221"/>
      <c r="AH176" s="221">
        <f t="shared" si="11"/>
        <v>0</v>
      </c>
      <c r="AI176" s="222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405">
        <f t="shared" si="12"/>
        <v>0</v>
      </c>
      <c r="BG176" s="7">
        <f t="shared" si="13"/>
        <v>0</v>
      </c>
    </row>
    <row r="177" spans="1:59" ht="25.5">
      <c r="A177" s="237">
        <v>2206615760</v>
      </c>
      <c r="B177" s="238">
        <v>1</v>
      </c>
      <c r="C177" s="239">
        <v>39917</v>
      </c>
      <c r="D177" s="240">
        <v>0.3171759259259259</v>
      </c>
      <c r="E177" s="241">
        <v>42502</v>
      </c>
      <c r="F177" s="241">
        <v>13401</v>
      </c>
      <c r="G177" s="242">
        <v>0.4173611111111111</v>
      </c>
      <c r="H177" s="238" t="s">
        <v>27</v>
      </c>
      <c r="I177" s="238" t="s">
        <v>1</v>
      </c>
      <c r="J177" s="238" t="s">
        <v>10</v>
      </c>
      <c r="K177" s="220"/>
      <c r="L177" s="220"/>
      <c r="M177" s="220"/>
      <c r="N177" s="220"/>
      <c r="O177" s="10">
        <v>3</v>
      </c>
      <c r="P177" s="10"/>
      <c r="Q177" s="10"/>
      <c r="R177" s="222"/>
      <c r="S177" s="40"/>
      <c r="T177" s="40"/>
      <c r="U177" s="222"/>
      <c r="V177" s="222"/>
      <c r="W177" s="217"/>
      <c r="X177" s="217">
        <f t="shared" si="6"/>
        <v>0</v>
      </c>
      <c r="Y177" s="218"/>
      <c r="Z177" s="218">
        <f t="shared" si="7"/>
        <v>0</v>
      </c>
      <c r="AA177" s="219"/>
      <c r="AB177" s="219">
        <f t="shared" si="8"/>
        <v>0</v>
      </c>
      <c r="AC177" s="95"/>
      <c r="AD177" s="95">
        <f t="shared" si="9"/>
        <v>0</v>
      </c>
      <c r="AE177" s="220">
        <v>1</v>
      </c>
      <c r="AF177" s="220">
        <f t="shared" si="10"/>
        <v>3</v>
      </c>
      <c r="AG177" s="221"/>
      <c r="AH177" s="221">
        <f t="shared" si="11"/>
        <v>0</v>
      </c>
      <c r="AI177" s="222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405">
        <f t="shared" si="12"/>
        <v>0</v>
      </c>
      <c r="BG177" s="7">
        <f t="shared" si="13"/>
        <v>0</v>
      </c>
    </row>
    <row r="178" spans="1:59" s="477" customFormat="1" ht="25.5">
      <c r="A178" s="471">
        <v>1206615430</v>
      </c>
      <c r="B178" s="472">
        <v>1</v>
      </c>
      <c r="C178" s="473">
        <v>39917</v>
      </c>
      <c r="D178" s="474">
        <v>0.2946990740740741</v>
      </c>
      <c r="E178" s="475">
        <v>42258</v>
      </c>
      <c r="F178" s="475">
        <v>13488</v>
      </c>
      <c r="G178" s="472">
        <v>10</v>
      </c>
      <c r="H178" s="472" t="s">
        <v>25</v>
      </c>
      <c r="I178" s="472" t="s">
        <v>1</v>
      </c>
      <c r="J178" s="472" t="s">
        <v>169</v>
      </c>
      <c r="K178" s="470"/>
      <c r="L178" s="470"/>
      <c r="M178" s="470"/>
      <c r="N178" s="470"/>
      <c r="O178" s="470">
        <v>2.6</v>
      </c>
      <c r="P178" s="470"/>
      <c r="Q178" s="470"/>
      <c r="R178" s="470"/>
      <c r="S178" s="470"/>
      <c r="T178" s="470"/>
      <c r="U178" s="470"/>
      <c r="V178" s="470"/>
      <c r="W178" s="470"/>
      <c r="X178" s="470">
        <f t="shared" si="6"/>
        <v>0</v>
      </c>
      <c r="Y178" s="470"/>
      <c r="Z178" s="470">
        <f t="shared" si="7"/>
        <v>0</v>
      </c>
      <c r="AA178" s="470"/>
      <c r="AB178" s="470">
        <f t="shared" si="8"/>
        <v>0</v>
      </c>
      <c r="AC178" s="470">
        <v>1</v>
      </c>
      <c r="AD178" s="470">
        <f t="shared" si="9"/>
        <v>2.6</v>
      </c>
      <c r="AE178" s="470"/>
      <c r="AF178" s="470">
        <f t="shared" si="10"/>
        <v>0</v>
      </c>
      <c r="AG178" s="470"/>
      <c r="AH178" s="470">
        <f t="shared" si="11"/>
        <v>0</v>
      </c>
      <c r="AI178" s="470"/>
      <c r="AJ178" s="470"/>
      <c r="AK178" s="470"/>
      <c r="AL178" s="470"/>
      <c r="AM178" s="470"/>
      <c r="AN178" s="470"/>
      <c r="AO178" s="470"/>
      <c r="AP178" s="470"/>
      <c r="AQ178" s="470"/>
      <c r="AR178" s="470"/>
      <c r="AS178" s="470"/>
      <c r="AT178" s="470"/>
      <c r="AU178" s="470"/>
      <c r="AV178" s="470"/>
      <c r="AW178" s="470"/>
      <c r="AX178" s="470"/>
      <c r="AY178" s="470"/>
      <c r="AZ178" s="470"/>
      <c r="BA178" s="470"/>
      <c r="BB178" s="470"/>
      <c r="BC178" s="470"/>
      <c r="BD178" s="470"/>
      <c r="BE178" s="470"/>
      <c r="BF178" s="405">
        <f t="shared" si="12"/>
        <v>0</v>
      </c>
      <c r="BG178" s="7">
        <f t="shared" si="13"/>
        <v>0</v>
      </c>
    </row>
    <row r="179" spans="1:59" ht="25.5">
      <c r="A179" s="211">
        <v>1206614950</v>
      </c>
      <c r="B179" s="212">
        <v>1</v>
      </c>
      <c r="C179" s="213">
        <v>39917</v>
      </c>
      <c r="D179" s="214">
        <v>0.26078703703703704</v>
      </c>
      <c r="E179" s="215">
        <v>42307</v>
      </c>
      <c r="F179" s="215">
        <v>13483</v>
      </c>
      <c r="G179" s="216">
        <v>0.3354166666666667</v>
      </c>
      <c r="H179" s="212" t="s">
        <v>13</v>
      </c>
      <c r="I179" s="212" t="s">
        <v>1</v>
      </c>
      <c r="J179" s="212" t="s">
        <v>157</v>
      </c>
      <c r="K179" s="217"/>
      <c r="L179" s="217"/>
      <c r="M179" s="217"/>
      <c r="N179" s="217"/>
      <c r="O179" s="10">
        <v>2.7</v>
      </c>
      <c r="P179" s="10"/>
      <c r="Q179" s="10"/>
      <c r="R179" s="222"/>
      <c r="S179" s="40"/>
      <c r="T179" s="40"/>
      <c r="U179" s="222"/>
      <c r="V179" s="222"/>
      <c r="W179" s="217">
        <v>1</v>
      </c>
      <c r="X179" s="217">
        <f t="shared" si="6"/>
        <v>2.7</v>
      </c>
      <c r="Y179" s="218"/>
      <c r="Z179" s="218">
        <f t="shared" si="7"/>
        <v>0</v>
      </c>
      <c r="AA179" s="219"/>
      <c r="AB179" s="219">
        <f t="shared" si="8"/>
        <v>0</v>
      </c>
      <c r="AC179" s="95"/>
      <c r="AD179" s="95">
        <f t="shared" si="9"/>
        <v>0</v>
      </c>
      <c r="AE179" s="220"/>
      <c r="AF179" s="220">
        <f t="shared" si="10"/>
        <v>0</v>
      </c>
      <c r="AG179" s="221"/>
      <c r="AH179" s="221">
        <f t="shared" si="11"/>
        <v>0</v>
      </c>
      <c r="AI179" s="222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405">
        <f t="shared" si="12"/>
        <v>0</v>
      </c>
      <c r="BG179" s="7">
        <f t="shared" si="13"/>
        <v>0</v>
      </c>
    </row>
    <row r="180" spans="1:59" ht="12.75">
      <c r="A180" s="211">
        <v>2206612010</v>
      </c>
      <c r="B180" s="224">
        <v>1</v>
      </c>
      <c r="C180" s="225">
        <v>39917</v>
      </c>
      <c r="D180" s="226">
        <v>0.056747685185185186</v>
      </c>
      <c r="E180" s="227">
        <v>42317</v>
      </c>
      <c r="F180" s="227">
        <v>13383</v>
      </c>
      <c r="G180" s="224">
        <v>10</v>
      </c>
      <c r="H180" s="224" t="s">
        <v>25</v>
      </c>
      <c r="I180" s="224" t="s">
        <v>1</v>
      </c>
      <c r="J180" s="224" t="s">
        <v>12</v>
      </c>
      <c r="K180" s="218"/>
      <c r="L180" s="218"/>
      <c r="M180" s="218"/>
      <c r="N180" s="218"/>
      <c r="O180" s="10">
        <v>2.6</v>
      </c>
      <c r="P180" s="10"/>
      <c r="Q180" s="10"/>
      <c r="R180" s="222"/>
      <c r="S180" s="40"/>
      <c r="T180" s="40"/>
      <c r="U180" s="222"/>
      <c r="V180" s="222"/>
      <c r="W180" s="217"/>
      <c r="X180" s="217">
        <f t="shared" si="6"/>
        <v>0</v>
      </c>
      <c r="Y180" s="218">
        <v>1</v>
      </c>
      <c r="Z180" s="218">
        <f t="shared" si="7"/>
        <v>2.6</v>
      </c>
      <c r="AA180" s="219"/>
      <c r="AB180" s="219">
        <f t="shared" si="8"/>
        <v>0</v>
      </c>
      <c r="AC180" s="95"/>
      <c r="AD180" s="95">
        <f t="shared" si="9"/>
        <v>0</v>
      </c>
      <c r="AE180" s="220"/>
      <c r="AF180" s="220">
        <f t="shared" si="10"/>
        <v>0</v>
      </c>
      <c r="AG180" s="221"/>
      <c r="AH180" s="221">
        <f t="shared" si="11"/>
        <v>0</v>
      </c>
      <c r="AI180" s="222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405">
        <f t="shared" si="12"/>
        <v>0</v>
      </c>
      <c r="BG180" s="7">
        <f t="shared" si="13"/>
        <v>0</v>
      </c>
    </row>
    <row r="181" spans="1:59" ht="25.5">
      <c r="A181" s="228">
        <v>1206611650</v>
      </c>
      <c r="B181" s="229">
        <v>1</v>
      </c>
      <c r="C181" s="230">
        <v>39917</v>
      </c>
      <c r="D181" s="231">
        <v>0.03173611111111111</v>
      </c>
      <c r="E181" s="232">
        <v>42537</v>
      </c>
      <c r="F181" s="232">
        <v>13288</v>
      </c>
      <c r="G181" s="233">
        <v>0.29305555555555557</v>
      </c>
      <c r="H181" s="229" t="s">
        <v>22</v>
      </c>
      <c r="I181" s="229" t="s">
        <v>1</v>
      </c>
      <c r="J181" s="229" t="s">
        <v>153</v>
      </c>
      <c r="K181" s="219"/>
      <c r="L181" s="219"/>
      <c r="M181" s="219"/>
      <c r="N181" s="219"/>
      <c r="O181" s="10">
        <v>2.5</v>
      </c>
      <c r="P181" s="10"/>
      <c r="Q181" s="10"/>
      <c r="R181" s="222"/>
      <c r="S181" s="40"/>
      <c r="T181" s="40"/>
      <c r="U181" s="222"/>
      <c r="V181" s="222"/>
      <c r="W181" s="217"/>
      <c r="X181" s="217">
        <f t="shared" si="6"/>
        <v>0</v>
      </c>
      <c r="Y181" s="218"/>
      <c r="Z181" s="218">
        <f t="shared" si="7"/>
        <v>0</v>
      </c>
      <c r="AA181" s="219">
        <v>1</v>
      </c>
      <c r="AB181" s="219">
        <f t="shared" si="8"/>
        <v>2.5</v>
      </c>
      <c r="AC181" s="95"/>
      <c r="AD181" s="95">
        <f t="shared" si="9"/>
        <v>0</v>
      </c>
      <c r="AE181" s="220"/>
      <c r="AF181" s="220">
        <f t="shared" si="10"/>
        <v>0</v>
      </c>
      <c r="AG181" s="221"/>
      <c r="AH181" s="221">
        <f t="shared" si="11"/>
        <v>0</v>
      </c>
      <c r="AI181" s="222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405">
        <f t="shared" si="12"/>
        <v>0</v>
      </c>
      <c r="BG181" s="7">
        <f t="shared" si="13"/>
        <v>0</v>
      </c>
    </row>
    <row r="182" spans="1:59" ht="25.5">
      <c r="A182" s="228">
        <v>2206611630</v>
      </c>
      <c r="B182" s="229">
        <v>1</v>
      </c>
      <c r="C182" s="230">
        <v>39917</v>
      </c>
      <c r="D182" s="231">
        <v>0.03072916666666667</v>
      </c>
      <c r="E182" s="232">
        <v>42522</v>
      </c>
      <c r="F182" s="232">
        <v>13341</v>
      </c>
      <c r="G182" s="229">
        <v>2</v>
      </c>
      <c r="H182" s="229" t="s">
        <v>14</v>
      </c>
      <c r="I182" s="229" t="s">
        <v>1</v>
      </c>
      <c r="J182" s="229" t="s">
        <v>153</v>
      </c>
      <c r="K182" s="219"/>
      <c r="L182" s="219"/>
      <c r="M182" s="219"/>
      <c r="N182" s="219"/>
      <c r="O182" s="10">
        <v>2.8</v>
      </c>
      <c r="P182" s="10"/>
      <c r="Q182" s="10"/>
      <c r="R182" s="222"/>
      <c r="S182" s="40"/>
      <c r="T182" s="40"/>
      <c r="U182" s="222"/>
      <c r="V182" s="222"/>
      <c r="W182" s="217"/>
      <c r="X182" s="217">
        <f t="shared" si="6"/>
        <v>0</v>
      </c>
      <c r="Y182" s="218"/>
      <c r="Z182" s="218">
        <f t="shared" si="7"/>
        <v>0</v>
      </c>
      <c r="AA182" s="219">
        <v>1</v>
      </c>
      <c r="AB182" s="219">
        <f t="shared" si="8"/>
        <v>2.8</v>
      </c>
      <c r="AC182" s="95"/>
      <c r="AD182" s="95">
        <f t="shared" si="9"/>
        <v>0</v>
      </c>
      <c r="AE182" s="220"/>
      <c r="AF182" s="220">
        <f t="shared" si="10"/>
        <v>0</v>
      </c>
      <c r="AG182" s="221"/>
      <c r="AH182" s="221">
        <f t="shared" si="11"/>
        <v>0</v>
      </c>
      <c r="AI182" s="222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405">
        <f t="shared" si="12"/>
        <v>0</v>
      </c>
      <c r="BG182" s="7">
        <f t="shared" si="13"/>
        <v>0</v>
      </c>
    </row>
    <row r="183" spans="1:59" ht="25.5">
      <c r="A183" s="228">
        <v>1206611460</v>
      </c>
      <c r="B183" s="229">
        <v>1</v>
      </c>
      <c r="C183" s="230">
        <v>39917</v>
      </c>
      <c r="D183" s="231">
        <v>0.018171296296296297</v>
      </c>
      <c r="E183" s="232">
        <v>42532</v>
      </c>
      <c r="F183" s="232">
        <v>13283</v>
      </c>
      <c r="G183" s="233">
        <v>0.37916666666666665</v>
      </c>
      <c r="H183" s="229" t="s">
        <v>55</v>
      </c>
      <c r="I183" s="229" t="s">
        <v>1</v>
      </c>
      <c r="J183" s="229" t="s">
        <v>153</v>
      </c>
      <c r="K183" s="219"/>
      <c r="L183" s="219"/>
      <c r="M183" s="219"/>
      <c r="N183" s="219"/>
      <c r="O183" s="10">
        <v>2.9</v>
      </c>
      <c r="P183" s="10"/>
      <c r="Q183" s="10"/>
      <c r="R183" s="222"/>
      <c r="S183" s="40"/>
      <c r="T183" s="40"/>
      <c r="U183" s="222"/>
      <c r="V183" s="222"/>
      <c r="W183" s="217"/>
      <c r="X183" s="217">
        <f t="shared" si="6"/>
        <v>0</v>
      </c>
      <c r="Y183" s="218"/>
      <c r="Z183" s="218">
        <f t="shared" si="7"/>
        <v>0</v>
      </c>
      <c r="AA183" s="219">
        <v>1</v>
      </c>
      <c r="AB183" s="219">
        <f t="shared" si="8"/>
        <v>2.9</v>
      </c>
      <c r="AC183" s="95"/>
      <c r="AD183" s="95">
        <f t="shared" si="9"/>
        <v>0</v>
      </c>
      <c r="AE183" s="220"/>
      <c r="AF183" s="220">
        <f t="shared" si="10"/>
        <v>0</v>
      </c>
      <c r="AG183" s="221"/>
      <c r="AH183" s="221">
        <f t="shared" si="11"/>
        <v>0</v>
      </c>
      <c r="AI183" s="222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405">
        <f t="shared" si="12"/>
        <v>0</v>
      </c>
      <c r="BG183" s="7">
        <f t="shared" si="13"/>
        <v>0</v>
      </c>
    </row>
    <row r="184" spans="1:59" ht="12.75">
      <c r="A184" s="223">
        <v>1206611330</v>
      </c>
      <c r="B184" s="224">
        <v>1</v>
      </c>
      <c r="C184" s="225">
        <v>39917</v>
      </c>
      <c r="D184" s="226">
        <v>0.01025462962962963</v>
      </c>
      <c r="E184" s="227">
        <v>42359</v>
      </c>
      <c r="F184" s="227">
        <v>13382</v>
      </c>
      <c r="G184" s="235">
        <v>0.38125</v>
      </c>
      <c r="H184" s="224" t="s">
        <v>14</v>
      </c>
      <c r="I184" s="224" t="s">
        <v>1</v>
      </c>
      <c r="J184" s="224" t="s">
        <v>12</v>
      </c>
      <c r="K184" s="218"/>
      <c r="L184" s="218"/>
      <c r="M184" s="218"/>
      <c r="N184" s="218"/>
      <c r="O184" s="10">
        <v>2.8</v>
      </c>
      <c r="P184" s="10"/>
      <c r="Q184" s="10"/>
      <c r="R184" s="222"/>
      <c r="S184" s="40"/>
      <c r="T184" s="40"/>
      <c r="U184" s="222"/>
      <c r="V184" s="222"/>
      <c r="W184" s="217"/>
      <c r="X184" s="217">
        <f t="shared" si="6"/>
        <v>0</v>
      </c>
      <c r="Y184" s="218">
        <v>1</v>
      </c>
      <c r="Z184" s="218">
        <f t="shared" si="7"/>
        <v>2.8</v>
      </c>
      <c r="AA184" s="219"/>
      <c r="AB184" s="219">
        <f t="shared" si="8"/>
        <v>0</v>
      </c>
      <c r="AC184" s="95"/>
      <c r="AD184" s="95">
        <f t="shared" si="9"/>
        <v>0</v>
      </c>
      <c r="AE184" s="220"/>
      <c r="AF184" s="220">
        <f t="shared" si="10"/>
        <v>0</v>
      </c>
      <c r="AG184" s="221"/>
      <c r="AH184" s="221">
        <f t="shared" si="11"/>
        <v>0</v>
      </c>
      <c r="AI184" s="222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405">
        <f t="shared" si="12"/>
        <v>0</v>
      </c>
      <c r="BG184" s="7">
        <f t="shared" si="13"/>
        <v>0</v>
      </c>
    </row>
    <row r="185" spans="1:59" ht="25.5">
      <c r="A185" s="237">
        <v>2206609540</v>
      </c>
      <c r="B185" s="238">
        <v>1</v>
      </c>
      <c r="C185" s="239">
        <v>39916</v>
      </c>
      <c r="D185" s="240">
        <v>0.885</v>
      </c>
      <c r="E185" s="241">
        <v>42504</v>
      </c>
      <c r="F185" s="241">
        <v>13363</v>
      </c>
      <c r="G185" s="242">
        <v>0.2951388888888889</v>
      </c>
      <c r="H185" s="238" t="s">
        <v>173</v>
      </c>
      <c r="I185" s="238" t="s">
        <v>1</v>
      </c>
      <c r="J185" s="238" t="s">
        <v>10</v>
      </c>
      <c r="K185" s="220"/>
      <c r="L185" s="220"/>
      <c r="M185" s="220"/>
      <c r="N185" s="220"/>
      <c r="O185" s="222">
        <v>4.9</v>
      </c>
      <c r="P185" s="10"/>
      <c r="Q185" s="10"/>
      <c r="R185" s="222"/>
      <c r="S185" s="40"/>
      <c r="T185" s="40"/>
      <c r="U185" s="222"/>
      <c r="V185" s="222"/>
      <c r="W185" s="217"/>
      <c r="X185" s="217">
        <f t="shared" si="6"/>
        <v>0</v>
      </c>
      <c r="Y185" s="218"/>
      <c r="Z185" s="218">
        <f t="shared" si="7"/>
        <v>0</v>
      </c>
      <c r="AA185" s="219"/>
      <c r="AB185" s="219">
        <f t="shared" si="8"/>
        <v>0</v>
      </c>
      <c r="AC185" s="95"/>
      <c r="AD185" s="95">
        <f t="shared" si="9"/>
        <v>0</v>
      </c>
      <c r="AE185" s="220">
        <v>1</v>
      </c>
      <c r="AF185" s="220">
        <f t="shared" si="10"/>
        <v>4.9</v>
      </c>
      <c r="AG185" s="221"/>
      <c r="AH185" s="221">
        <f t="shared" si="11"/>
        <v>0</v>
      </c>
      <c r="AI185" s="222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405">
        <f t="shared" si="12"/>
        <v>0</v>
      </c>
      <c r="BG185" s="7">
        <f t="shared" si="13"/>
        <v>0</v>
      </c>
    </row>
    <row r="186" spans="1:59" ht="12.75">
      <c r="A186" s="223">
        <v>2206608880</v>
      </c>
      <c r="B186" s="224">
        <v>1</v>
      </c>
      <c r="C186" s="225">
        <v>39916</v>
      </c>
      <c r="D186" s="226">
        <v>0.8391666666666667</v>
      </c>
      <c r="E186" s="227">
        <v>42365</v>
      </c>
      <c r="F186" s="227">
        <v>13371</v>
      </c>
      <c r="G186" s="235">
        <v>0.4201388888888889</v>
      </c>
      <c r="H186" s="224" t="s">
        <v>27</v>
      </c>
      <c r="I186" s="224" t="s">
        <v>1</v>
      </c>
      <c r="J186" s="224" t="s">
        <v>12</v>
      </c>
      <c r="K186" s="218"/>
      <c r="L186" s="218"/>
      <c r="M186" s="218"/>
      <c r="N186" s="218"/>
      <c r="O186" s="222">
        <v>3</v>
      </c>
      <c r="P186" s="10"/>
      <c r="Q186" s="10"/>
      <c r="R186" s="222"/>
      <c r="S186" s="40"/>
      <c r="T186" s="40"/>
      <c r="U186" s="222"/>
      <c r="V186" s="222"/>
      <c r="W186" s="217"/>
      <c r="X186" s="217">
        <f t="shared" si="6"/>
        <v>0</v>
      </c>
      <c r="Y186" s="218">
        <v>1</v>
      </c>
      <c r="Z186" s="218">
        <f t="shared" si="7"/>
        <v>3</v>
      </c>
      <c r="AA186" s="219"/>
      <c r="AB186" s="219">
        <f t="shared" si="8"/>
        <v>0</v>
      </c>
      <c r="AC186" s="95"/>
      <c r="AD186" s="95">
        <f t="shared" si="9"/>
        <v>0</v>
      </c>
      <c r="AE186" s="220"/>
      <c r="AF186" s="220">
        <f t="shared" si="10"/>
        <v>0</v>
      </c>
      <c r="AG186" s="221"/>
      <c r="AH186" s="221">
        <f t="shared" si="11"/>
        <v>0</v>
      </c>
      <c r="AI186" s="222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405">
        <f t="shared" si="12"/>
        <v>0</v>
      </c>
      <c r="BG186" s="7">
        <f t="shared" si="13"/>
        <v>0</v>
      </c>
    </row>
    <row r="187" spans="1:59" ht="12.75">
      <c r="A187" s="223">
        <v>2206608371</v>
      </c>
      <c r="B187" s="224">
        <v>1</v>
      </c>
      <c r="C187" s="225">
        <v>39916</v>
      </c>
      <c r="D187" s="226">
        <v>0.8041319444444445</v>
      </c>
      <c r="E187" s="243">
        <v>1.775</v>
      </c>
      <c r="F187" s="227">
        <v>13354</v>
      </c>
      <c r="G187" s="235">
        <v>0.4604166666666667</v>
      </c>
      <c r="H187" s="224" t="s">
        <v>21</v>
      </c>
      <c r="I187" s="224" t="s">
        <v>1</v>
      </c>
      <c r="J187" s="224" t="s">
        <v>12</v>
      </c>
      <c r="K187" s="218"/>
      <c r="L187" s="218"/>
      <c r="M187" s="218"/>
      <c r="N187" s="218"/>
      <c r="O187" s="222">
        <v>3.5</v>
      </c>
      <c r="P187" s="10"/>
      <c r="Q187" s="10"/>
      <c r="R187" s="222"/>
      <c r="S187" s="40"/>
      <c r="T187" s="40"/>
      <c r="U187" s="222"/>
      <c r="V187" s="222"/>
      <c r="W187" s="217"/>
      <c r="X187" s="217">
        <f t="shared" si="6"/>
        <v>0</v>
      </c>
      <c r="Y187" s="218">
        <v>1</v>
      </c>
      <c r="Z187" s="218">
        <f t="shared" si="7"/>
        <v>3.5</v>
      </c>
      <c r="AA187" s="219"/>
      <c r="AB187" s="219">
        <f t="shared" si="8"/>
        <v>0</v>
      </c>
      <c r="AC187" s="95"/>
      <c r="AD187" s="95">
        <f t="shared" si="9"/>
        <v>0</v>
      </c>
      <c r="AE187" s="220"/>
      <c r="AF187" s="220">
        <f t="shared" si="10"/>
        <v>0</v>
      </c>
      <c r="AG187" s="221"/>
      <c r="AH187" s="221">
        <f t="shared" si="11"/>
        <v>0</v>
      </c>
      <c r="AI187" s="222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405">
        <f t="shared" si="12"/>
        <v>0</v>
      </c>
      <c r="BG187" s="7">
        <f t="shared" si="13"/>
        <v>0</v>
      </c>
    </row>
    <row r="188" spans="1:59" ht="12.75">
      <c r="A188" s="223">
        <v>2206608290</v>
      </c>
      <c r="B188" s="224">
        <v>1</v>
      </c>
      <c r="C188" s="225">
        <v>39916</v>
      </c>
      <c r="D188" s="226">
        <v>0.7984837962962964</v>
      </c>
      <c r="E188" s="243">
        <v>1.775</v>
      </c>
      <c r="F188" s="227">
        <v>13348</v>
      </c>
      <c r="G188" s="235">
        <v>0.41944444444444445</v>
      </c>
      <c r="H188" s="224" t="s">
        <v>38</v>
      </c>
      <c r="I188" s="224" t="s">
        <v>1</v>
      </c>
      <c r="J188" s="224" t="s">
        <v>12</v>
      </c>
      <c r="K188" s="218"/>
      <c r="L188" s="218"/>
      <c r="M188" s="218"/>
      <c r="N188" s="218"/>
      <c r="O188" s="222">
        <v>3.8</v>
      </c>
      <c r="P188" s="10"/>
      <c r="Q188" s="10"/>
      <c r="R188" s="222"/>
      <c r="S188" s="40"/>
      <c r="T188" s="40"/>
      <c r="U188" s="222"/>
      <c r="V188" s="222"/>
      <c r="W188" s="217"/>
      <c r="X188" s="217">
        <f t="shared" si="6"/>
        <v>0</v>
      </c>
      <c r="Y188" s="218">
        <v>1</v>
      </c>
      <c r="Z188" s="218">
        <f t="shared" si="7"/>
        <v>3.8</v>
      </c>
      <c r="AA188" s="219"/>
      <c r="AB188" s="219">
        <f t="shared" si="8"/>
        <v>0</v>
      </c>
      <c r="AC188" s="95"/>
      <c r="AD188" s="95">
        <f t="shared" si="9"/>
        <v>0</v>
      </c>
      <c r="AE188" s="220"/>
      <c r="AF188" s="220">
        <f t="shared" si="10"/>
        <v>0</v>
      </c>
      <c r="AG188" s="221"/>
      <c r="AH188" s="221">
        <f t="shared" si="11"/>
        <v>0</v>
      </c>
      <c r="AI188" s="222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405">
        <f t="shared" si="12"/>
        <v>0</v>
      </c>
      <c r="BG188" s="7">
        <f t="shared" si="13"/>
        <v>0</v>
      </c>
    </row>
    <row r="189" spans="1:59" ht="25.5">
      <c r="A189" s="228">
        <v>2206607710</v>
      </c>
      <c r="B189" s="229">
        <v>1</v>
      </c>
      <c r="C189" s="230">
        <v>39916</v>
      </c>
      <c r="D189" s="231">
        <v>0.7579282407407407</v>
      </c>
      <c r="E189" s="232">
        <v>42547</v>
      </c>
      <c r="F189" s="232">
        <v>13301</v>
      </c>
      <c r="G189" s="233">
        <v>0.4215277777777778</v>
      </c>
      <c r="H189" s="229" t="s">
        <v>27</v>
      </c>
      <c r="I189" s="229" t="s">
        <v>1</v>
      </c>
      <c r="J189" s="229" t="s">
        <v>153</v>
      </c>
      <c r="K189" s="219"/>
      <c r="L189" s="219"/>
      <c r="M189" s="219"/>
      <c r="N189" s="219"/>
      <c r="O189" s="222">
        <v>3</v>
      </c>
      <c r="P189" s="10"/>
      <c r="Q189" s="10"/>
      <c r="R189" s="222"/>
      <c r="S189" s="40"/>
      <c r="T189" s="40"/>
      <c r="U189" s="222"/>
      <c r="V189" s="222"/>
      <c r="W189" s="217"/>
      <c r="X189" s="217">
        <f t="shared" si="6"/>
        <v>0</v>
      </c>
      <c r="Y189" s="218"/>
      <c r="Z189" s="218">
        <f t="shared" si="7"/>
        <v>0</v>
      </c>
      <c r="AA189" s="219">
        <v>1</v>
      </c>
      <c r="AB189" s="219">
        <f t="shared" si="8"/>
        <v>3</v>
      </c>
      <c r="AC189" s="95"/>
      <c r="AD189" s="95">
        <f t="shared" si="9"/>
        <v>0</v>
      </c>
      <c r="AE189" s="220"/>
      <c r="AF189" s="220">
        <f t="shared" si="10"/>
        <v>0</v>
      </c>
      <c r="AG189" s="221"/>
      <c r="AH189" s="221">
        <f t="shared" si="11"/>
        <v>0</v>
      </c>
      <c r="AI189" s="222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405">
        <f t="shared" si="12"/>
        <v>0</v>
      </c>
      <c r="BG189" s="7">
        <f t="shared" si="13"/>
        <v>0</v>
      </c>
    </row>
    <row r="190" spans="1:59" ht="12.75">
      <c r="A190" s="223">
        <v>2206606230</v>
      </c>
      <c r="B190" s="224">
        <v>1</v>
      </c>
      <c r="C190" s="225">
        <v>39916</v>
      </c>
      <c r="D190" s="226">
        <v>0.6550231481481482</v>
      </c>
      <c r="E190" s="227">
        <v>42342</v>
      </c>
      <c r="F190" s="227">
        <v>13321</v>
      </c>
      <c r="G190" s="235">
        <v>0.4590277777777778</v>
      </c>
      <c r="H190" s="224" t="s">
        <v>14</v>
      </c>
      <c r="I190" s="224" t="s">
        <v>1</v>
      </c>
      <c r="J190" s="224" t="s">
        <v>12</v>
      </c>
      <c r="K190" s="218"/>
      <c r="L190" s="218"/>
      <c r="M190" s="218"/>
      <c r="N190" s="218"/>
      <c r="O190" s="10">
        <v>2.8</v>
      </c>
      <c r="P190" s="10"/>
      <c r="Q190" s="10"/>
      <c r="R190" s="222"/>
      <c r="S190" s="40"/>
      <c r="T190" s="40"/>
      <c r="U190" s="222"/>
      <c r="V190" s="222"/>
      <c r="W190" s="217"/>
      <c r="X190" s="217">
        <f t="shared" si="6"/>
        <v>0</v>
      </c>
      <c r="Y190" s="218">
        <v>1</v>
      </c>
      <c r="Z190" s="218">
        <f t="shared" si="7"/>
        <v>2.8</v>
      </c>
      <c r="AA190" s="219"/>
      <c r="AB190" s="219">
        <f t="shared" si="8"/>
        <v>0</v>
      </c>
      <c r="AC190" s="95"/>
      <c r="AD190" s="95">
        <f t="shared" si="9"/>
        <v>0</v>
      </c>
      <c r="AE190" s="220"/>
      <c r="AF190" s="220">
        <f t="shared" si="10"/>
        <v>0</v>
      </c>
      <c r="AG190" s="221"/>
      <c r="AH190" s="221">
        <f t="shared" si="11"/>
        <v>0</v>
      </c>
      <c r="AI190" s="222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405">
        <f t="shared" si="12"/>
        <v>0</v>
      </c>
      <c r="BG190" s="7">
        <f t="shared" si="13"/>
        <v>0</v>
      </c>
    </row>
    <row r="191" spans="1:59" ht="25.5">
      <c r="A191" s="237">
        <v>1206604950</v>
      </c>
      <c r="B191" s="238">
        <v>1</v>
      </c>
      <c r="C191" s="239">
        <v>39916</v>
      </c>
      <c r="D191" s="240">
        <v>0.5667129629629629</v>
      </c>
      <c r="E191" s="241">
        <v>42444</v>
      </c>
      <c r="F191" s="242">
        <v>0.5722222222222222</v>
      </c>
      <c r="G191" s="238">
        <v>9</v>
      </c>
      <c r="H191" s="238" t="s">
        <v>21</v>
      </c>
      <c r="I191" s="238" t="s">
        <v>1</v>
      </c>
      <c r="J191" s="238" t="s">
        <v>10</v>
      </c>
      <c r="K191" s="220"/>
      <c r="L191" s="220"/>
      <c r="M191" s="220"/>
      <c r="N191" s="220"/>
      <c r="O191" s="10">
        <v>3.5</v>
      </c>
      <c r="P191" s="10"/>
      <c r="Q191" s="10"/>
      <c r="R191" s="222"/>
      <c r="S191" s="40"/>
      <c r="T191" s="40"/>
      <c r="U191" s="222"/>
      <c r="V191" s="222"/>
      <c r="W191" s="217"/>
      <c r="X191" s="217">
        <f t="shared" si="6"/>
        <v>0</v>
      </c>
      <c r="Y191" s="218"/>
      <c r="Z191" s="218">
        <f t="shared" si="7"/>
        <v>0</v>
      </c>
      <c r="AA191" s="219"/>
      <c r="AB191" s="219">
        <f t="shared" si="8"/>
        <v>0</v>
      </c>
      <c r="AC191" s="95"/>
      <c r="AD191" s="95">
        <f t="shared" si="9"/>
        <v>0</v>
      </c>
      <c r="AE191" s="220">
        <v>1</v>
      </c>
      <c r="AF191" s="220">
        <f t="shared" si="10"/>
        <v>3.5</v>
      </c>
      <c r="AG191" s="221"/>
      <c r="AH191" s="221">
        <f t="shared" si="11"/>
        <v>0</v>
      </c>
      <c r="AI191" s="222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405">
        <f t="shared" si="12"/>
        <v>0</v>
      </c>
      <c r="BG191" s="7">
        <f t="shared" si="13"/>
        <v>0</v>
      </c>
    </row>
    <row r="192" spans="1:59" ht="12.75">
      <c r="A192" s="244">
        <v>2206603790</v>
      </c>
      <c r="B192" s="245">
        <v>1</v>
      </c>
      <c r="C192" s="246">
        <v>39916</v>
      </c>
      <c r="D192" s="247">
        <v>0.4860648148148148</v>
      </c>
      <c r="E192" s="248">
        <v>39538</v>
      </c>
      <c r="F192" s="248">
        <v>16401</v>
      </c>
      <c r="G192" s="249">
        <v>0.2513888888888889</v>
      </c>
      <c r="H192" s="245" t="s">
        <v>15</v>
      </c>
      <c r="I192" s="245" t="s">
        <v>1</v>
      </c>
      <c r="J192" s="245" t="s">
        <v>158</v>
      </c>
      <c r="K192" s="221"/>
      <c r="L192" s="221"/>
      <c r="M192" s="221"/>
      <c r="N192" s="221"/>
      <c r="O192" s="10">
        <v>3.4</v>
      </c>
      <c r="P192" s="10"/>
      <c r="Q192" s="10"/>
      <c r="R192" s="222"/>
      <c r="S192" s="40"/>
      <c r="T192" s="40"/>
      <c r="U192" s="222"/>
      <c r="V192" s="222"/>
      <c r="W192" s="217"/>
      <c r="X192" s="217">
        <f t="shared" si="6"/>
        <v>0</v>
      </c>
      <c r="Y192" s="218"/>
      <c r="Z192" s="218">
        <f t="shared" si="7"/>
        <v>0</v>
      </c>
      <c r="AA192" s="219"/>
      <c r="AB192" s="219">
        <f t="shared" si="8"/>
        <v>0</v>
      </c>
      <c r="AC192" s="95"/>
      <c r="AD192" s="95">
        <f t="shared" si="9"/>
        <v>0</v>
      </c>
      <c r="AE192" s="220"/>
      <c r="AF192" s="220">
        <f t="shared" si="10"/>
        <v>0</v>
      </c>
      <c r="AG192" s="221">
        <v>1</v>
      </c>
      <c r="AH192" s="221">
        <f t="shared" si="11"/>
        <v>3.4</v>
      </c>
      <c r="AI192" s="222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405">
        <f t="shared" si="12"/>
        <v>0</v>
      </c>
      <c r="BG192" s="7">
        <f t="shared" si="13"/>
        <v>0</v>
      </c>
    </row>
    <row r="193" spans="1:59" ht="25.5">
      <c r="A193" s="211">
        <v>2206602010</v>
      </c>
      <c r="B193" s="212">
        <v>1</v>
      </c>
      <c r="C193" s="213">
        <v>39916</v>
      </c>
      <c r="D193" s="214">
        <v>0.3618981481481482</v>
      </c>
      <c r="E193" s="215">
        <v>42271</v>
      </c>
      <c r="F193" s="215">
        <v>13505</v>
      </c>
      <c r="G193" s="216">
        <v>0.38125</v>
      </c>
      <c r="H193" s="212" t="s">
        <v>27</v>
      </c>
      <c r="I193" s="212" t="s">
        <v>1</v>
      </c>
      <c r="J193" s="212" t="s">
        <v>157</v>
      </c>
      <c r="K193" s="217"/>
      <c r="L193" s="217"/>
      <c r="M193" s="217"/>
      <c r="N193" s="217"/>
      <c r="O193" s="10">
        <v>3</v>
      </c>
      <c r="P193" s="10"/>
      <c r="Q193" s="10"/>
      <c r="R193" s="222"/>
      <c r="S193" s="40"/>
      <c r="T193" s="40"/>
      <c r="U193" s="222"/>
      <c r="V193" s="222"/>
      <c r="W193" s="217">
        <v>1</v>
      </c>
      <c r="X193" s="217">
        <f t="shared" si="6"/>
        <v>3</v>
      </c>
      <c r="Y193" s="218"/>
      <c r="Z193" s="218">
        <f t="shared" si="7"/>
        <v>0</v>
      </c>
      <c r="AA193" s="219"/>
      <c r="AB193" s="219">
        <f t="shared" si="8"/>
        <v>0</v>
      </c>
      <c r="AC193" s="95"/>
      <c r="AD193" s="95">
        <f t="shared" si="9"/>
        <v>0</v>
      </c>
      <c r="AE193" s="220"/>
      <c r="AF193" s="220">
        <f t="shared" si="10"/>
        <v>0</v>
      </c>
      <c r="AG193" s="221"/>
      <c r="AH193" s="221">
        <f t="shared" si="11"/>
        <v>0</v>
      </c>
      <c r="AI193" s="222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405">
        <f t="shared" si="12"/>
        <v>0</v>
      </c>
      <c r="BG193" s="7">
        <f t="shared" si="13"/>
        <v>0</v>
      </c>
    </row>
    <row r="194" spans="1:59" ht="25.5">
      <c r="A194" s="211">
        <v>2206601080</v>
      </c>
      <c r="B194" s="212">
        <v>1</v>
      </c>
      <c r="C194" s="213">
        <v>39916</v>
      </c>
      <c r="D194" s="214">
        <v>0.29756944444444444</v>
      </c>
      <c r="E194" s="215">
        <v>42268</v>
      </c>
      <c r="F194" s="215">
        <v>13484</v>
      </c>
      <c r="G194" s="216">
        <v>0.3770833333333334</v>
      </c>
      <c r="H194" s="212" t="s">
        <v>9</v>
      </c>
      <c r="I194" s="212" t="s">
        <v>1</v>
      </c>
      <c r="J194" s="212" t="s">
        <v>157</v>
      </c>
      <c r="K194" s="217"/>
      <c r="L194" s="217"/>
      <c r="M194" s="217"/>
      <c r="N194" s="217"/>
      <c r="O194" s="10">
        <v>3.1</v>
      </c>
      <c r="P194" s="10"/>
      <c r="Q194" s="10"/>
      <c r="R194" s="222"/>
      <c r="S194" s="40"/>
      <c r="T194" s="40"/>
      <c r="U194" s="222"/>
      <c r="V194" s="222"/>
      <c r="W194" s="217">
        <v>1</v>
      </c>
      <c r="X194" s="217">
        <f t="shared" si="6"/>
        <v>3.1</v>
      </c>
      <c r="Y194" s="218"/>
      <c r="Z194" s="218">
        <f t="shared" si="7"/>
        <v>0</v>
      </c>
      <c r="AA194" s="219"/>
      <c r="AB194" s="219">
        <f t="shared" si="8"/>
        <v>0</v>
      </c>
      <c r="AC194" s="95"/>
      <c r="AD194" s="95">
        <f t="shared" si="9"/>
        <v>0</v>
      </c>
      <c r="AE194" s="220"/>
      <c r="AF194" s="220">
        <f t="shared" si="10"/>
        <v>0</v>
      </c>
      <c r="AG194" s="221"/>
      <c r="AH194" s="221">
        <f t="shared" si="11"/>
        <v>0</v>
      </c>
      <c r="AI194" s="222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405">
        <f t="shared" si="12"/>
        <v>0</v>
      </c>
      <c r="BG194" s="7">
        <f t="shared" si="13"/>
        <v>0</v>
      </c>
    </row>
    <row r="195" spans="1:59" ht="25.5">
      <c r="A195" s="138">
        <v>1206599900</v>
      </c>
      <c r="B195" s="139">
        <v>1</v>
      </c>
      <c r="C195" s="140">
        <v>39916</v>
      </c>
      <c r="D195" s="141">
        <v>0.21564814814814814</v>
      </c>
      <c r="E195" s="142">
        <v>38034</v>
      </c>
      <c r="F195" s="143">
        <v>0.6256944444444444</v>
      </c>
      <c r="G195" s="139">
        <v>10</v>
      </c>
      <c r="H195" s="139" t="s">
        <v>14</v>
      </c>
      <c r="I195" s="139" t="s">
        <v>1</v>
      </c>
      <c r="J195" s="139" t="s">
        <v>174</v>
      </c>
      <c r="K195" s="222"/>
      <c r="L195" s="222"/>
      <c r="M195" s="222"/>
      <c r="N195" s="222"/>
      <c r="O195" s="10">
        <v>2.8</v>
      </c>
      <c r="P195" s="10"/>
      <c r="Q195" s="10"/>
      <c r="R195" s="222"/>
      <c r="S195" s="40"/>
      <c r="T195" s="40"/>
      <c r="U195" s="222"/>
      <c r="V195" s="222"/>
      <c r="W195" s="217"/>
      <c r="X195" s="217">
        <f t="shared" si="6"/>
        <v>0</v>
      </c>
      <c r="Y195" s="218"/>
      <c r="Z195" s="218">
        <f t="shared" si="7"/>
        <v>0</v>
      </c>
      <c r="AA195" s="219"/>
      <c r="AB195" s="219">
        <f t="shared" si="8"/>
        <v>0</v>
      </c>
      <c r="AC195" s="95"/>
      <c r="AD195" s="95">
        <f t="shared" si="9"/>
        <v>0</v>
      </c>
      <c r="AE195" s="220"/>
      <c r="AF195" s="220">
        <f t="shared" si="10"/>
        <v>0</v>
      </c>
      <c r="AG195" s="221"/>
      <c r="AH195" s="221">
        <f t="shared" si="11"/>
        <v>0</v>
      </c>
      <c r="AI195" s="222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>
        <v>1</v>
      </c>
      <c r="BA195" s="10"/>
      <c r="BB195" s="10"/>
      <c r="BC195" s="10"/>
      <c r="BD195" s="10"/>
      <c r="BE195" s="10"/>
      <c r="BF195" s="405">
        <f t="shared" si="12"/>
        <v>1</v>
      </c>
      <c r="BG195" s="7">
        <f t="shared" si="13"/>
        <v>2.8</v>
      </c>
    </row>
    <row r="196" spans="1:59" ht="12.75">
      <c r="A196" s="223">
        <v>2206598910</v>
      </c>
      <c r="B196" s="224">
        <v>1</v>
      </c>
      <c r="C196" s="225">
        <v>39916</v>
      </c>
      <c r="D196" s="226">
        <v>0.1465625</v>
      </c>
      <c r="E196" s="227">
        <v>42345</v>
      </c>
      <c r="F196" s="227">
        <v>13347</v>
      </c>
      <c r="G196" s="235">
        <v>0.37986111111111115</v>
      </c>
      <c r="H196" s="224" t="s">
        <v>13</v>
      </c>
      <c r="I196" s="224" t="s">
        <v>1</v>
      </c>
      <c r="J196" s="224" t="s">
        <v>12</v>
      </c>
      <c r="K196" s="218"/>
      <c r="L196" s="218"/>
      <c r="M196" s="218"/>
      <c r="N196" s="218"/>
      <c r="O196" s="10">
        <v>2.7</v>
      </c>
      <c r="P196" s="10"/>
      <c r="Q196" s="10"/>
      <c r="R196" s="222"/>
      <c r="S196" s="40"/>
      <c r="T196" s="40"/>
      <c r="U196" s="222"/>
      <c r="V196" s="222"/>
      <c r="W196" s="217"/>
      <c r="X196" s="217">
        <f t="shared" si="6"/>
        <v>0</v>
      </c>
      <c r="Y196" s="218">
        <v>1</v>
      </c>
      <c r="Z196" s="218">
        <f t="shared" si="7"/>
        <v>2.7</v>
      </c>
      <c r="AA196" s="219"/>
      <c r="AB196" s="219">
        <f t="shared" si="8"/>
        <v>0</v>
      </c>
      <c r="AC196" s="95"/>
      <c r="AD196" s="95">
        <f t="shared" si="9"/>
        <v>0</v>
      </c>
      <c r="AE196" s="220"/>
      <c r="AF196" s="220">
        <f t="shared" si="10"/>
        <v>0</v>
      </c>
      <c r="AG196" s="221"/>
      <c r="AH196" s="221">
        <f t="shared" si="11"/>
        <v>0</v>
      </c>
      <c r="AI196" s="222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405">
        <f t="shared" si="12"/>
        <v>0</v>
      </c>
      <c r="BG196" s="7">
        <f t="shared" si="13"/>
        <v>0</v>
      </c>
    </row>
    <row r="197" spans="1:59" s="477" customFormat="1" ht="25.5">
      <c r="A197" s="471">
        <v>1206597400</v>
      </c>
      <c r="B197" s="472">
        <v>1</v>
      </c>
      <c r="C197" s="473">
        <v>39916</v>
      </c>
      <c r="D197" s="474">
        <v>0.04287037037037037</v>
      </c>
      <c r="E197" s="475">
        <v>42239</v>
      </c>
      <c r="F197" s="475">
        <v>13499</v>
      </c>
      <c r="G197" s="476">
        <v>0.3763888888888889</v>
      </c>
      <c r="H197" s="472" t="s">
        <v>27</v>
      </c>
      <c r="I197" s="472" t="s">
        <v>1</v>
      </c>
      <c r="J197" s="472" t="s">
        <v>169</v>
      </c>
      <c r="K197" s="470"/>
      <c r="L197" s="470"/>
      <c r="M197" s="470"/>
      <c r="N197" s="470"/>
      <c r="O197" s="470">
        <v>3</v>
      </c>
      <c r="P197" s="470"/>
      <c r="Q197" s="470"/>
      <c r="R197" s="470"/>
      <c r="S197" s="470"/>
      <c r="T197" s="470"/>
      <c r="U197" s="470"/>
      <c r="V197" s="470"/>
      <c r="W197" s="470"/>
      <c r="X197" s="470">
        <f t="shared" si="6"/>
        <v>0</v>
      </c>
      <c r="Y197" s="470"/>
      <c r="Z197" s="470">
        <f t="shared" si="7"/>
        <v>0</v>
      </c>
      <c r="AA197" s="470"/>
      <c r="AB197" s="470">
        <f t="shared" si="8"/>
        <v>0</v>
      </c>
      <c r="AC197" s="470">
        <v>1</v>
      </c>
      <c r="AD197" s="470">
        <f t="shared" si="9"/>
        <v>3</v>
      </c>
      <c r="AE197" s="470"/>
      <c r="AF197" s="470">
        <f t="shared" si="10"/>
        <v>0</v>
      </c>
      <c r="AG197" s="470"/>
      <c r="AH197" s="470">
        <f t="shared" si="11"/>
        <v>0</v>
      </c>
      <c r="AI197" s="470"/>
      <c r="AJ197" s="470"/>
      <c r="AK197" s="470"/>
      <c r="AL197" s="470"/>
      <c r="AM197" s="470"/>
      <c r="AN197" s="470"/>
      <c r="AO197" s="470"/>
      <c r="AP197" s="470"/>
      <c r="AQ197" s="470"/>
      <c r="AR197" s="470"/>
      <c r="AS197" s="470"/>
      <c r="AT197" s="470"/>
      <c r="AU197" s="470"/>
      <c r="AV197" s="470"/>
      <c r="AW197" s="470"/>
      <c r="AX197" s="470"/>
      <c r="AY197" s="470"/>
      <c r="AZ197" s="470"/>
      <c r="BA197" s="470"/>
      <c r="BB197" s="470"/>
      <c r="BC197" s="470"/>
      <c r="BD197" s="470"/>
      <c r="BE197" s="470"/>
      <c r="BF197" s="405">
        <f t="shared" si="12"/>
        <v>0</v>
      </c>
      <c r="BG197" s="7">
        <f t="shared" si="13"/>
        <v>0</v>
      </c>
    </row>
    <row r="198" spans="1:59" ht="12.75">
      <c r="A198" s="223">
        <v>2206595810</v>
      </c>
      <c r="B198" s="224">
        <v>1</v>
      </c>
      <c r="C198" s="225">
        <v>39915</v>
      </c>
      <c r="D198" s="226">
        <v>0.9319097222222222</v>
      </c>
      <c r="E198" s="243">
        <v>1.7736111111111112</v>
      </c>
      <c r="F198" s="227">
        <v>13439</v>
      </c>
      <c r="G198" s="235">
        <v>0.6298611111111111</v>
      </c>
      <c r="H198" s="224" t="s">
        <v>55</v>
      </c>
      <c r="I198" s="224" t="s">
        <v>1</v>
      </c>
      <c r="J198" s="224" t="s">
        <v>12</v>
      </c>
      <c r="K198" s="218"/>
      <c r="L198" s="218"/>
      <c r="M198" s="218"/>
      <c r="N198" s="218"/>
      <c r="O198" s="10">
        <v>2.9</v>
      </c>
      <c r="P198" s="10"/>
      <c r="Q198" s="10"/>
      <c r="R198" s="222"/>
      <c r="S198" s="40"/>
      <c r="T198" s="40"/>
      <c r="U198" s="222"/>
      <c r="V198" s="222"/>
      <c r="W198" s="217"/>
      <c r="X198" s="217">
        <f t="shared" si="6"/>
        <v>0</v>
      </c>
      <c r="Y198" s="218">
        <v>1</v>
      </c>
      <c r="Z198" s="218">
        <f t="shared" si="7"/>
        <v>2.9</v>
      </c>
      <c r="AA198" s="219"/>
      <c r="AB198" s="219">
        <f t="shared" si="8"/>
        <v>0</v>
      </c>
      <c r="AC198" s="95"/>
      <c r="AD198" s="95">
        <f t="shared" si="9"/>
        <v>0</v>
      </c>
      <c r="AE198" s="220"/>
      <c r="AF198" s="220">
        <f t="shared" si="10"/>
        <v>0</v>
      </c>
      <c r="AG198" s="221"/>
      <c r="AH198" s="221">
        <f t="shared" si="11"/>
        <v>0</v>
      </c>
      <c r="AI198" s="222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405">
        <f t="shared" si="12"/>
        <v>0</v>
      </c>
      <c r="BG198" s="7">
        <f t="shared" si="13"/>
        <v>0</v>
      </c>
    </row>
    <row r="199" spans="1:59" ht="12.75">
      <c r="A199" s="223">
        <v>2206593250</v>
      </c>
      <c r="B199" s="224">
        <v>1</v>
      </c>
      <c r="C199" s="225">
        <v>39915</v>
      </c>
      <c r="D199" s="226">
        <v>0.7536574074074074</v>
      </c>
      <c r="E199" s="227">
        <v>42395</v>
      </c>
      <c r="F199" s="227">
        <v>13394</v>
      </c>
      <c r="G199" s="235">
        <v>0.38055555555555554</v>
      </c>
      <c r="H199" s="224" t="s">
        <v>18</v>
      </c>
      <c r="I199" s="224" t="s">
        <v>1</v>
      </c>
      <c r="J199" s="224" t="s">
        <v>12</v>
      </c>
      <c r="K199" s="218"/>
      <c r="L199" s="218"/>
      <c r="M199" s="218"/>
      <c r="N199" s="218"/>
      <c r="O199" s="10">
        <v>3.4</v>
      </c>
      <c r="P199" s="10"/>
      <c r="Q199" s="10"/>
      <c r="R199" s="222"/>
      <c r="S199" s="40"/>
      <c r="T199" s="40"/>
      <c r="U199" s="222"/>
      <c r="V199" s="222"/>
      <c r="W199" s="217"/>
      <c r="X199" s="217">
        <f t="shared" si="6"/>
        <v>0</v>
      </c>
      <c r="Y199" s="218">
        <v>1</v>
      </c>
      <c r="Z199" s="218">
        <f t="shared" si="7"/>
        <v>3.4</v>
      </c>
      <c r="AA199" s="219"/>
      <c r="AB199" s="219">
        <f t="shared" si="8"/>
        <v>0</v>
      </c>
      <c r="AC199" s="95"/>
      <c r="AD199" s="95">
        <f t="shared" si="9"/>
        <v>0</v>
      </c>
      <c r="AE199" s="220"/>
      <c r="AF199" s="220">
        <f t="shared" si="10"/>
        <v>0</v>
      </c>
      <c r="AG199" s="221"/>
      <c r="AH199" s="221">
        <f t="shared" si="11"/>
        <v>0</v>
      </c>
      <c r="AI199" s="222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405">
        <f t="shared" si="12"/>
        <v>0</v>
      </c>
      <c r="BG199" s="7">
        <f t="shared" si="13"/>
        <v>0</v>
      </c>
    </row>
    <row r="200" spans="1:59" ht="25.5">
      <c r="A200" s="211">
        <v>2206592550</v>
      </c>
      <c r="B200" s="212">
        <v>1</v>
      </c>
      <c r="C200" s="213">
        <v>39915</v>
      </c>
      <c r="D200" s="214">
        <v>0.7054050925925925</v>
      </c>
      <c r="E200" s="215">
        <v>42326</v>
      </c>
      <c r="F200" s="216">
        <v>0.545138888888889</v>
      </c>
      <c r="G200" s="216">
        <v>0.33958333333333335</v>
      </c>
      <c r="H200" s="212" t="s">
        <v>14</v>
      </c>
      <c r="I200" s="212" t="s">
        <v>1</v>
      </c>
      <c r="J200" s="212" t="s">
        <v>157</v>
      </c>
      <c r="K200" s="217"/>
      <c r="L200" s="217"/>
      <c r="M200" s="217"/>
      <c r="N200" s="217"/>
      <c r="O200" s="10">
        <v>2.8</v>
      </c>
      <c r="P200" s="10"/>
      <c r="Q200" s="10"/>
      <c r="R200" s="222"/>
      <c r="S200" s="40"/>
      <c r="T200" s="40"/>
      <c r="U200" s="222"/>
      <c r="V200" s="222"/>
      <c r="W200" s="217">
        <v>1</v>
      </c>
      <c r="X200" s="217">
        <f t="shared" si="6"/>
        <v>2.8</v>
      </c>
      <c r="Y200" s="218"/>
      <c r="Z200" s="218">
        <f t="shared" si="7"/>
        <v>0</v>
      </c>
      <c r="AA200" s="219"/>
      <c r="AB200" s="219">
        <f t="shared" si="8"/>
        <v>0</v>
      </c>
      <c r="AC200" s="95"/>
      <c r="AD200" s="95">
        <f t="shared" si="9"/>
        <v>0</v>
      </c>
      <c r="AE200" s="220"/>
      <c r="AF200" s="220">
        <f t="shared" si="10"/>
        <v>0</v>
      </c>
      <c r="AG200" s="221"/>
      <c r="AH200" s="221">
        <f t="shared" si="11"/>
        <v>0</v>
      </c>
      <c r="AI200" s="222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405">
        <f t="shared" si="12"/>
        <v>0</v>
      </c>
      <c r="BG200" s="7">
        <f t="shared" si="13"/>
        <v>0</v>
      </c>
    </row>
    <row r="201" spans="1:59" ht="25.5">
      <c r="A201" s="228">
        <v>2206592350</v>
      </c>
      <c r="B201" s="229">
        <v>1</v>
      </c>
      <c r="C201" s="230">
        <v>39915</v>
      </c>
      <c r="D201" s="231">
        <v>0.691585648148148</v>
      </c>
      <c r="E201" s="232">
        <v>42523</v>
      </c>
      <c r="F201" s="232">
        <v>13384</v>
      </c>
      <c r="G201" s="233">
        <v>0.4173611111111111</v>
      </c>
      <c r="H201" s="229" t="s">
        <v>16</v>
      </c>
      <c r="I201" s="229" t="s">
        <v>1</v>
      </c>
      <c r="J201" s="229" t="s">
        <v>153</v>
      </c>
      <c r="K201" s="219"/>
      <c r="L201" s="219"/>
      <c r="M201" s="219"/>
      <c r="N201" s="219"/>
      <c r="O201" s="10">
        <v>3.2</v>
      </c>
      <c r="P201" s="10"/>
      <c r="Q201" s="10"/>
      <c r="R201" s="222"/>
      <c r="S201" s="40"/>
      <c r="T201" s="40"/>
      <c r="U201" s="222"/>
      <c r="V201" s="222"/>
      <c r="W201" s="217"/>
      <c r="X201" s="217">
        <f t="shared" si="6"/>
        <v>0</v>
      </c>
      <c r="Y201" s="218"/>
      <c r="Z201" s="218">
        <f t="shared" si="7"/>
        <v>0</v>
      </c>
      <c r="AA201" s="219">
        <v>1</v>
      </c>
      <c r="AB201" s="219">
        <f t="shared" si="8"/>
        <v>3.2</v>
      </c>
      <c r="AC201" s="95"/>
      <c r="AD201" s="95">
        <f t="shared" si="9"/>
        <v>0</v>
      </c>
      <c r="AE201" s="220"/>
      <c r="AF201" s="220">
        <f t="shared" si="10"/>
        <v>0</v>
      </c>
      <c r="AG201" s="221"/>
      <c r="AH201" s="221">
        <f t="shared" si="11"/>
        <v>0</v>
      </c>
      <c r="AI201" s="222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405">
        <f t="shared" si="12"/>
        <v>0</v>
      </c>
      <c r="BG201" s="7">
        <f t="shared" si="13"/>
        <v>0</v>
      </c>
    </row>
    <row r="202" spans="1:59" ht="12.75">
      <c r="A202" s="223">
        <v>2206591210</v>
      </c>
      <c r="B202" s="224">
        <v>1</v>
      </c>
      <c r="C202" s="225">
        <v>39915</v>
      </c>
      <c r="D202" s="226">
        <v>0.6118287037037037</v>
      </c>
      <c r="E202" s="227">
        <v>42367</v>
      </c>
      <c r="F202" s="227">
        <v>13389</v>
      </c>
      <c r="G202" s="235">
        <v>0.41875</v>
      </c>
      <c r="H202" s="224" t="s">
        <v>55</v>
      </c>
      <c r="I202" s="224" t="s">
        <v>1</v>
      </c>
      <c r="J202" s="224" t="s">
        <v>12</v>
      </c>
      <c r="K202" s="218"/>
      <c r="L202" s="218"/>
      <c r="M202" s="218"/>
      <c r="N202" s="218"/>
      <c r="O202" s="10">
        <v>2.9</v>
      </c>
      <c r="P202" s="10"/>
      <c r="Q202" s="10"/>
      <c r="R202" s="222"/>
      <c r="S202" s="40"/>
      <c r="T202" s="40"/>
      <c r="U202" s="222"/>
      <c r="V202" s="222"/>
      <c r="W202" s="217"/>
      <c r="X202" s="217">
        <f t="shared" si="6"/>
        <v>0</v>
      </c>
      <c r="Y202" s="218">
        <v>1</v>
      </c>
      <c r="Z202" s="218">
        <f t="shared" si="7"/>
        <v>2.9</v>
      </c>
      <c r="AA202" s="219"/>
      <c r="AB202" s="219">
        <f t="shared" si="8"/>
        <v>0</v>
      </c>
      <c r="AC202" s="95"/>
      <c r="AD202" s="95">
        <f t="shared" si="9"/>
        <v>0</v>
      </c>
      <c r="AE202" s="220"/>
      <c r="AF202" s="220">
        <f t="shared" si="10"/>
        <v>0</v>
      </c>
      <c r="AG202" s="221"/>
      <c r="AH202" s="221">
        <f t="shared" si="11"/>
        <v>0</v>
      </c>
      <c r="AI202" s="222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405">
        <f t="shared" si="12"/>
        <v>0</v>
      </c>
      <c r="BG202" s="7">
        <f t="shared" si="13"/>
        <v>0</v>
      </c>
    </row>
    <row r="203" spans="1:59" ht="38.25">
      <c r="A203" s="138">
        <v>2206591140</v>
      </c>
      <c r="B203" s="139">
        <v>1</v>
      </c>
      <c r="C203" s="140">
        <v>39915</v>
      </c>
      <c r="D203" s="141">
        <v>0.6061921296296297</v>
      </c>
      <c r="E203" s="142">
        <v>39766</v>
      </c>
      <c r="F203" s="142">
        <v>15884</v>
      </c>
      <c r="G203" s="143">
        <v>0.2555555555555556</v>
      </c>
      <c r="H203" s="139" t="s">
        <v>32</v>
      </c>
      <c r="I203" s="139" t="s">
        <v>1</v>
      </c>
      <c r="J203" s="139" t="s">
        <v>48</v>
      </c>
      <c r="K203" s="222"/>
      <c r="L203" s="222"/>
      <c r="M203" s="222"/>
      <c r="N203" s="222"/>
      <c r="O203" s="10">
        <v>2.2</v>
      </c>
      <c r="P203" s="10"/>
      <c r="Q203" s="10"/>
      <c r="R203" s="222"/>
      <c r="S203" s="40"/>
      <c r="T203" s="40"/>
      <c r="U203" s="222"/>
      <c r="V203" s="222"/>
      <c r="W203" s="217"/>
      <c r="X203" s="217">
        <f t="shared" si="6"/>
        <v>0</v>
      </c>
      <c r="Y203" s="218"/>
      <c r="Z203" s="218">
        <f t="shared" si="7"/>
        <v>0</v>
      </c>
      <c r="AA203" s="219"/>
      <c r="AB203" s="219">
        <f t="shared" si="8"/>
        <v>0</v>
      </c>
      <c r="AC203" s="95"/>
      <c r="AD203" s="95">
        <f t="shared" si="9"/>
        <v>0</v>
      </c>
      <c r="AE203" s="220"/>
      <c r="AF203" s="220">
        <f t="shared" si="10"/>
        <v>0</v>
      </c>
      <c r="AG203" s="221"/>
      <c r="AH203" s="221">
        <f t="shared" si="11"/>
        <v>0</v>
      </c>
      <c r="AI203" s="222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>
        <v>1</v>
      </c>
      <c r="BB203" s="10"/>
      <c r="BC203" s="10"/>
      <c r="BD203" s="10"/>
      <c r="BE203" s="10"/>
      <c r="BF203" s="405">
        <f t="shared" si="12"/>
        <v>1</v>
      </c>
      <c r="BG203" s="7">
        <f t="shared" si="13"/>
        <v>2.2</v>
      </c>
    </row>
    <row r="204" spans="1:59" ht="12.75">
      <c r="A204" s="223">
        <v>2206590590</v>
      </c>
      <c r="B204" s="224">
        <v>1</v>
      </c>
      <c r="C204" s="225">
        <v>39915</v>
      </c>
      <c r="D204" s="226">
        <v>0.5694444444444444</v>
      </c>
      <c r="E204" s="227">
        <v>42367</v>
      </c>
      <c r="F204" s="227">
        <v>13382</v>
      </c>
      <c r="G204" s="235">
        <v>0.37777777777777777</v>
      </c>
      <c r="H204" s="224" t="s">
        <v>14</v>
      </c>
      <c r="I204" s="224" t="s">
        <v>1</v>
      </c>
      <c r="J204" s="224" t="s">
        <v>12</v>
      </c>
      <c r="K204" s="218"/>
      <c r="L204" s="218"/>
      <c r="M204" s="218"/>
      <c r="N204" s="218"/>
      <c r="O204" s="10">
        <v>2.8</v>
      </c>
      <c r="P204" s="10"/>
      <c r="Q204" s="10"/>
      <c r="R204" s="222"/>
      <c r="S204" s="40"/>
      <c r="T204" s="40"/>
      <c r="U204" s="222"/>
      <c r="V204" s="222"/>
      <c r="W204" s="217"/>
      <c r="X204" s="217">
        <f t="shared" si="6"/>
        <v>0</v>
      </c>
      <c r="Y204" s="218">
        <v>1</v>
      </c>
      <c r="Z204" s="218">
        <f t="shared" si="7"/>
        <v>2.8</v>
      </c>
      <c r="AA204" s="219"/>
      <c r="AB204" s="219">
        <f t="shared" si="8"/>
        <v>0</v>
      </c>
      <c r="AC204" s="95"/>
      <c r="AD204" s="95">
        <f t="shared" si="9"/>
        <v>0</v>
      </c>
      <c r="AE204" s="220"/>
      <c r="AF204" s="220">
        <f t="shared" si="10"/>
        <v>0</v>
      </c>
      <c r="AG204" s="221"/>
      <c r="AH204" s="221">
        <f t="shared" si="11"/>
        <v>0</v>
      </c>
      <c r="AI204" s="222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405">
        <f t="shared" si="12"/>
        <v>0</v>
      </c>
      <c r="BG204" s="7">
        <f t="shared" si="13"/>
        <v>0</v>
      </c>
    </row>
    <row r="205" spans="1:59" ht="12.75">
      <c r="A205" s="223">
        <v>2206588280</v>
      </c>
      <c r="B205" s="224">
        <v>1</v>
      </c>
      <c r="C205" s="225">
        <v>39915</v>
      </c>
      <c r="D205" s="226">
        <v>0.40900462962962963</v>
      </c>
      <c r="E205" s="227">
        <v>42364</v>
      </c>
      <c r="F205" s="227">
        <v>13377</v>
      </c>
      <c r="G205" s="235">
        <v>0.4173611111111111</v>
      </c>
      <c r="H205" s="224" t="s">
        <v>16</v>
      </c>
      <c r="I205" s="224" t="s">
        <v>1</v>
      </c>
      <c r="J205" s="224" t="s">
        <v>12</v>
      </c>
      <c r="K205" s="218"/>
      <c r="L205" s="218"/>
      <c r="M205" s="218"/>
      <c r="N205" s="218"/>
      <c r="O205" s="10">
        <v>3.2</v>
      </c>
      <c r="P205" s="10"/>
      <c r="Q205" s="10"/>
      <c r="R205" s="222"/>
      <c r="S205" s="40"/>
      <c r="T205" s="40"/>
      <c r="U205" s="222"/>
      <c r="V205" s="222"/>
      <c r="W205" s="217"/>
      <c r="X205" s="217">
        <f aca="true" t="shared" si="14" ref="X205:X268">O205*W205</f>
        <v>0</v>
      </c>
      <c r="Y205" s="218">
        <v>1</v>
      </c>
      <c r="Z205" s="218">
        <f aca="true" t="shared" si="15" ref="Z205:Z268">O205*Y205</f>
        <v>3.2</v>
      </c>
      <c r="AA205" s="219"/>
      <c r="AB205" s="219">
        <f aca="true" t="shared" si="16" ref="AB205:AB268">O205*AA205</f>
        <v>0</v>
      </c>
      <c r="AC205" s="95"/>
      <c r="AD205" s="95">
        <f aca="true" t="shared" si="17" ref="AD205:AD268">O205*AC205</f>
        <v>0</v>
      </c>
      <c r="AE205" s="220"/>
      <c r="AF205" s="220">
        <f aca="true" t="shared" si="18" ref="AF205:AF268">O205*AE205</f>
        <v>0</v>
      </c>
      <c r="AG205" s="221"/>
      <c r="AH205" s="221">
        <f aca="true" t="shared" si="19" ref="AH205:AH268">O205*AG205</f>
        <v>0</v>
      </c>
      <c r="AI205" s="222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405">
        <f t="shared" si="12"/>
        <v>0</v>
      </c>
      <c r="BG205" s="7">
        <f t="shared" si="13"/>
        <v>0</v>
      </c>
    </row>
    <row r="206" spans="1:59" ht="12.75">
      <c r="A206" s="244">
        <v>2206588030</v>
      </c>
      <c r="B206" s="245">
        <v>1</v>
      </c>
      <c r="C206" s="246">
        <v>39915</v>
      </c>
      <c r="D206" s="247">
        <v>0.3912037037037037</v>
      </c>
      <c r="E206" s="248">
        <v>39026</v>
      </c>
      <c r="F206" s="248">
        <v>16834</v>
      </c>
      <c r="G206" s="249">
        <v>0.2555555555555556</v>
      </c>
      <c r="H206" s="245" t="s">
        <v>29</v>
      </c>
      <c r="I206" s="245" t="s">
        <v>1</v>
      </c>
      <c r="J206" s="245" t="s">
        <v>158</v>
      </c>
      <c r="K206" s="221"/>
      <c r="L206" s="221"/>
      <c r="M206" s="221"/>
      <c r="N206" s="221"/>
      <c r="O206" s="10">
        <v>1.8</v>
      </c>
      <c r="P206" s="10"/>
      <c r="Q206" s="10"/>
      <c r="R206" s="222"/>
      <c r="S206" s="40"/>
      <c r="T206" s="40"/>
      <c r="U206" s="222"/>
      <c r="V206" s="222"/>
      <c r="W206" s="217"/>
      <c r="X206" s="217">
        <f t="shared" si="14"/>
        <v>0</v>
      </c>
      <c r="Y206" s="218"/>
      <c r="Z206" s="218">
        <f t="shared" si="15"/>
        <v>0</v>
      </c>
      <c r="AA206" s="219"/>
      <c r="AB206" s="219">
        <f t="shared" si="16"/>
        <v>0</v>
      </c>
      <c r="AC206" s="95"/>
      <c r="AD206" s="95">
        <f t="shared" si="17"/>
        <v>0</v>
      </c>
      <c r="AE206" s="220"/>
      <c r="AF206" s="220">
        <f t="shared" si="18"/>
        <v>0</v>
      </c>
      <c r="AG206" s="221">
        <v>1</v>
      </c>
      <c r="AH206" s="221">
        <f t="shared" si="19"/>
        <v>1.8</v>
      </c>
      <c r="AI206" s="222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405">
        <f t="shared" si="12"/>
        <v>0</v>
      </c>
      <c r="BG206" s="7">
        <f t="shared" si="13"/>
        <v>0</v>
      </c>
    </row>
    <row r="207" spans="1:59" ht="25.5">
      <c r="A207" s="138">
        <v>2206587320</v>
      </c>
      <c r="B207" s="139">
        <v>1</v>
      </c>
      <c r="C207" s="140">
        <v>39915</v>
      </c>
      <c r="D207" s="141">
        <v>0.34238425925925925</v>
      </c>
      <c r="E207" s="142">
        <v>46342</v>
      </c>
      <c r="F207" s="250">
        <v>0.5618055555555556</v>
      </c>
      <c r="G207" s="143">
        <v>0.2534722222222222</v>
      </c>
      <c r="H207" s="139" t="s">
        <v>55</v>
      </c>
      <c r="I207" s="139" t="s">
        <v>1</v>
      </c>
      <c r="J207" s="139" t="s">
        <v>175</v>
      </c>
      <c r="K207" s="222"/>
      <c r="L207" s="222"/>
      <c r="M207" s="222"/>
      <c r="N207" s="222"/>
      <c r="O207" s="10">
        <v>2.9</v>
      </c>
      <c r="P207" s="10"/>
      <c r="Q207" s="10"/>
      <c r="R207" s="222"/>
      <c r="S207" s="40"/>
      <c r="T207" s="40"/>
      <c r="U207" s="222"/>
      <c r="V207" s="222"/>
      <c r="W207" s="217"/>
      <c r="X207" s="217">
        <f t="shared" si="14"/>
        <v>0</v>
      </c>
      <c r="Y207" s="218"/>
      <c r="Z207" s="218">
        <f t="shared" si="15"/>
        <v>0</v>
      </c>
      <c r="AA207" s="219"/>
      <c r="AB207" s="219">
        <f t="shared" si="16"/>
        <v>0</v>
      </c>
      <c r="AC207" s="95"/>
      <c r="AD207" s="95">
        <f t="shared" si="17"/>
        <v>0</v>
      </c>
      <c r="AE207" s="220"/>
      <c r="AF207" s="220">
        <f t="shared" si="18"/>
        <v>0</v>
      </c>
      <c r="AG207" s="221"/>
      <c r="AH207" s="221">
        <f t="shared" si="19"/>
        <v>0</v>
      </c>
      <c r="AI207" s="222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>
        <v>1</v>
      </c>
      <c r="BC207" s="10"/>
      <c r="BD207" s="10"/>
      <c r="BE207" s="10"/>
      <c r="BF207" s="405">
        <f t="shared" si="12"/>
        <v>1</v>
      </c>
      <c r="BG207" s="7">
        <f t="shared" si="13"/>
        <v>2.9</v>
      </c>
    </row>
    <row r="208" spans="1:59" ht="12.75">
      <c r="A208" s="244">
        <v>2206587310</v>
      </c>
      <c r="B208" s="245">
        <v>1</v>
      </c>
      <c r="C208" s="246">
        <v>39915</v>
      </c>
      <c r="D208" s="247">
        <v>0.34149305555555554</v>
      </c>
      <c r="E208" s="248">
        <v>39042</v>
      </c>
      <c r="F208" s="248">
        <v>16798</v>
      </c>
      <c r="G208" s="249">
        <v>0.21458333333333335</v>
      </c>
      <c r="H208" s="245" t="s">
        <v>22</v>
      </c>
      <c r="I208" s="245" t="s">
        <v>1</v>
      </c>
      <c r="J208" s="245" t="s">
        <v>158</v>
      </c>
      <c r="K208" s="221"/>
      <c r="L208" s="221"/>
      <c r="M208" s="221"/>
      <c r="N208" s="221"/>
      <c r="O208" s="10">
        <v>2.5</v>
      </c>
      <c r="P208" s="10"/>
      <c r="Q208" s="10"/>
      <c r="R208" s="222"/>
      <c r="S208" s="40"/>
      <c r="T208" s="40"/>
      <c r="U208" s="222"/>
      <c r="V208" s="222"/>
      <c r="W208" s="217"/>
      <c r="X208" s="217">
        <f t="shared" si="14"/>
        <v>0</v>
      </c>
      <c r="Y208" s="218"/>
      <c r="Z208" s="218">
        <f t="shared" si="15"/>
        <v>0</v>
      </c>
      <c r="AA208" s="219"/>
      <c r="AB208" s="219">
        <f t="shared" si="16"/>
        <v>0</v>
      </c>
      <c r="AC208" s="95"/>
      <c r="AD208" s="95">
        <f t="shared" si="17"/>
        <v>0</v>
      </c>
      <c r="AE208" s="220"/>
      <c r="AF208" s="220">
        <f t="shared" si="18"/>
        <v>0</v>
      </c>
      <c r="AG208" s="221">
        <v>1</v>
      </c>
      <c r="AH208" s="221">
        <f t="shared" si="19"/>
        <v>2.5</v>
      </c>
      <c r="AI208" s="222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405">
        <f t="shared" si="12"/>
        <v>0</v>
      </c>
      <c r="BG208" s="7">
        <f t="shared" si="13"/>
        <v>0</v>
      </c>
    </row>
    <row r="209" spans="1:59" ht="25.5">
      <c r="A209" s="228">
        <v>1206584481</v>
      </c>
      <c r="B209" s="229">
        <v>1</v>
      </c>
      <c r="C209" s="230">
        <v>39915</v>
      </c>
      <c r="D209" s="231">
        <v>0.14554398148148148</v>
      </c>
      <c r="E209" s="232">
        <v>42536</v>
      </c>
      <c r="F209" s="232">
        <v>13316</v>
      </c>
      <c r="G209" s="233">
        <v>0.37986111111111115</v>
      </c>
      <c r="H209" s="229" t="s">
        <v>9</v>
      </c>
      <c r="I209" s="229" t="s">
        <v>1</v>
      </c>
      <c r="J209" s="229" t="s">
        <v>153</v>
      </c>
      <c r="K209" s="219"/>
      <c r="L209" s="219"/>
      <c r="M209" s="219"/>
      <c r="N209" s="219"/>
      <c r="O209" s="10">
        <v>3.1</v>
      </c>
      <c r="P209" s="10"/>
      <c r="Q209" s="10"/>
      <c r="R209" s="222"/>
      <c r="S209" s="40"/>
      <c r="T209" s="40"/>
      <c r="U209" s="222"/>
      <c r="V209" s="222"/>
      <c r="W209" s="217"/>
      <c r="X209" s="217">
        <f t="shared" si="14"/>
        <v>0</v>
      </c>
      <c r="Y209" s="218"/>
      <c r="Z209" s="218">
        <f t="shared" si="15"/>
        <v>0</v>
      </c>
      <c r="AA209" s="219">
        <v>1</v>
      </c>
      <c r="AB209" s="219">
        <f t="shared" si="16"/>
        <v>3.1</v>
      </c>
      <c r="AC209" s="95"/>
      <c r="AD209" s="95">
        <f t="shared" si="17"/>
        <v>0</v>
      </c>
      <c r="AE209" s="220"/>
      <c r="AF209" s="220">
        <f t="shared" si="18"/>
        <v>0</v>
      </c>
      <c r="AG209" s="221"/>
      <c r="AH209" s="221">
        <f t="shared" si="19"/>
        <v>0</v>
      </c>
      <c r="AI209" s="222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405">
        <f t="shared" si="12"/>
        <v>0</v>
      </c>
      <c r="BG209" s="7">
        <f t="shared" si="13"/>
        <v>0</v>
      </c>
    </row>
    <row r="210" spans="1:59" s="477" customFormat="1" ht="25.5">
      <c r="A210" s="471">
        <v>2206580220</v>
      </c>
      <c r="B210" s="472">
        <v>1</v>
      </c>
      <c r="C210" s="473">
        <v>39914</v>
      </c>
      <c r="D210" s="474">
        <v>0.8486574074074075</v>
      </c>
      <c r="E210" s="475">
        <v>42263</v>
      </c>
      <c r="F210" s="475">
        <v>13476</v>
      </c>
      <c r="G210" s="476">
        <v>0.41944444444444445</v>
      </c>
      <c r="H210" s="472" t="s">
        <v>14</v>
      </c>
      <c r="I210" s="472" t="s">
        <v>1</v>
      </c>
      <c r="J210" s="472" t="s">
        <v>169</v>
      </c>
      <c r="K210" s="470"/>
      <c r="L210" s="470"/>
      <c r="M210" s="470"/>
      <c r="N210" s="470"/>
      <c r="O210" s="470">
        <v>2.8</v>
      </c>
      <c r="P210" s="470"/>
      <c r="Q210" s="470"/>
      <c r="R210" s="470"/>
      <c r="S210" s="470"/>
      <c r="T210" s="470"/>
      <c r="U210" s="470"/>
      <c r="V210" s="470"/>
      <c r="W210" s="470"/>
      <c r="X210" s="470">
        <f t="shared" si="14"/>
        <v>0</v>
      </c>
      <c r="Y210" s="470"/>
      <c r="Z210" s="470">
        <f t="shared" si="15"/>
        <v>0</v>
      </c>
      <c r="AA210" s="470"/>
      <c r="AB210" s="470">
        <f t="shared" si="16"/>
        <v>0</v>
      </c>
      <c r="AC210" s="470">
        <v>1</v>
      </c>
      <c r="AD210" s="470">
        <f t="shared" si="17"/>
        <v>2.8</v>
      </c>
      <c r="AE210" s="470"/>
      <c r="AF210" s="470">
        <f t="shared" si="18"/>
        <v>0</v>
      </c>
      <c r="AG210" s="470"/>
      <c r="AH210" s="470">
        <f t="shared" si="19"/>
        <v>0</v>
      </c>
      <c r="AI210" s="470"/>
      <c r="AJ210" s="470"/>
      <c r="AK210" s="470"/>
      <c r="AL210" s="470"/>
      <c r="AM210" s="470"/>
      <c r="AN210" s="470"/>
      <c r="AO210" s="470"/>
      <c r="AP210" s="470"/>
      <c r="AQ210" s="470"/>
      <c r="AR210" s="470"/>
      <c r="AS210" s="470"/>
      <c r="AT210" s="470"/>
      <c r="AU210" s="470"/>
      <c r="AV210" s="470"/>
      <c r="AW210" s="470"/>
      <c r="AX210" s="470"/>
      <c r="AY210" s="470"/>
      <c r="AZ210" s="470"/>
      <c r="BA210" s="470"/>
      <c r="BB210" s="470"/>
      <c r="BC210" s="470"/>
      <c r="BD210" s="470"/>
      <c r="BE210" s="470"/>
      <c r="BF210" s="405">
        <f t="shared" si="12"/>
        <v>0</v>
      </c>
      <c r="BG210" s="7">
        <f t="shared" si="13"/>
        <v>0</v>
      </c>
    </row>
    <row r="211" spans="1:59" ht="25.5">
      <c r="A211" s="211">
        <v>2206579930</v>
      </c>
      <c r="B211" s="212">
        <v>1</v>
      </c>
      <c r="C211" s="213">
        <v>39914</v>
      </c>
      <c r="D211" s="214">
        <v>0.8290856481481481</v>
      </c>
      <c r="E211" s="215">
        <v>42347</v>
      </c>
      <c r="F211" s="215">
        <v>13525</v>
      </c>
      <c r="G211" s="216">
        <v>0.38055555555555554</v>
      </c>
      <c r="H211" s="212" t="s">
        <v>27</v>
      </c>
      <c r="I211" s="212" t="s">
        <v>1</v>
      </c>
      <c r="J211" s="212" t="s">
        <v>157</v>
      </c>
      <c r="K211" s="217"/>
      <c r="L211" s="217"/>
      <c r="M211" s="217"/>
      <c r="N211" s="217"/>
      <c r="O211" s="10">
        <v>3</v>
      </c>
      <c r="P211" s="10"/>
      <c r="Q211" s="10"/>
      <c r="R211" s="222"/>
      <c r="S211" s="40"/>
      <c r="T211" s="40"/>
      <c r="U211" s="222"/>
      <c r="V211" s="222"/>
      <c r="W211" s="217">
        <v>1</v>
      </c>
      <c r="X211" s="217">
        <f t="shared" si="14"/>
        <v>3</v>
      </c>
      <c r="Y211" s="218"/>
      <c r="Z211" s="218">
        <f t="shared" si="15"/>
        <v>0</v>
      </c>
      <c r="AA211" s="219"/>
      <c r="AB211" s="219">
        <f t="shared" si="16"/>
        <v>0</v>
      </c>
      <c r="AC211" s="95"/>
      <c r="AD211" s="95">
        <f t="shared" si="17"/>
        <v>0</v>
      </c>
      <c r="AE211" s="220"/>
      <c r="AF211" s="220">
        <f t="shared" si="18"/>
        <v>0</v>
      </c>
      <c r="AG211" s="221"/>
      <c r="AH211" s="221">
        <f t="shared" si="19"/>
        <v>0</v>
      </c>
      <c r="AI211" s="222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405">
        <f t="shared" si="12"/>
        <v>0</v>
      </c>
      <c r="BG211" s="7">
        <f t="shared" si="13"/>
        <v>0</v>
      </c>
    </row>
    <row r="212" spans="1:59" ht="25.5">
      <c r="A212" s="237">
        <v>1206579000</v>
      </c>
      <c r="B212" s="238">
        <v>1</v>
      </c>
      <c r="C212" s="239">
        <v>39914</v>
      </c>
      <c r="D212" s="240">
        <v>0.7642824074074074</v>
      </c>
      <c r="E212" s="241">
        <v>42488</v>
      </c>
      <c r="F212" s="241">
        <v>13364</v>
      </c>
      <c r="G212" s="242">
        <v>0.3340277777777778</v>
      </c>
      <c r="H212" s="238" t="s">
        <v>14</v>
      </c>
      <c r="I212" s="238" t="s">
        <v>1</v>
      </c>
      <c r="J212" s="238" t="s">
        <v>10</v>
      </c>
      <c r="K212" s="220"/>
      <c r="L212" s="220"/>
      <c r="M212" s="220"/>
      <c r="N212" s="220"/>
      <c r="O212" s="10">
        <v>2.8</v>
      </c>
      <c r="P212" s="10"/>
      <c r="Q212" s="10"/>
      <c r="R212" s="222"/>
      <c r="S212" s="40"/>
      <c r="T212" s="40"/>
      <c r="U212" s="222"/>
      <c r="V212" s="222"/>
      <c r="W212" s="217"/>
      <c r="X212" s="217">
        <f t="shared" si="14"/>
        <v>0</v>
      </c>
      <c r="Y212" s="218"/>
      <c r="Z212" s="218">
        <f t="shared" si="15"/>
        <v>0</v>
      </c>
      <c r="AA212" s="219"/>
      <c r="AB212" s="219">
        <f t="shared" si="16"/>
        <v>0</v>
      </c>
      <c r="AC212" s="95"/>
      <c r="AD212" s="95">
        <f t="shared" si="17"/>
        <v>0</v>
      </c>
      <c r="AE212" s="220">
        <v>1</v>
      </c>
      <c r="AF212" s="220">
        <f t="shared" si="18"/>
        <v>2.8</v>
      </c>
      <c r="AG212" s="221"/>
      <c r="AH212" s="221">
        <f t="shared" si="19"/>
        <v>0</v>
      </c>
      <c r="AI212" s="222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405">
        <f t="shared" si="12"/>
        <v>0</v>
      </c>
      <c r="BG212" s="7">
        <f t="shared" si="13"/>
        <v>0</v>
      </c>
    </row>
    <row r="213" spans="1:59" ht="25.5">
      <c r="A213" s="237">
        <v>2206578630</v>
      </c>
      <c r="B213" s="238">
        <v>1</v>
      </c>
      <c r="C213" s="239">
        <v>39914</v>
      </c>
      <c r="D213" s="240">
        <v>0.7384143518518519</v>
      </c>
      <c r="E213" s="241">
        <v>42481</v>
      </c>
      <c r="F213" s="241">
        <v>13375</v>
      </c>
      <c r="G213" s="242">
        <v>0.41805555555555557</v>
      </c>
      <c r="H213" s="238" t="s">
        <v>66</v>
      </c>
      <c r="I213" s="238" t="s">
        <v>1</v>
      </c>
      <c r="J213" s="238" t="s">
        <v>10</v>
      </c>
      <c r="K213" s="220"/>
      <c r="L213" s="220"/>
      <c r="M213" s="220"/>
      <c r="N213" s="220"/>
      <c r="O213" s="10">
        <v>1.9</v>
      </c>
      <c r="P213" s="10"/>
      <c r="Q213" s="10"/>
      <c r="R213" s="222"/>
      <c r="S213" s="40"/>
      <c r="T213" s="40"/>
      <c r="U213" s="222"/>
      <c r="V213" s="222"/>
      <c r="W213" s="217"/>
      <c r="X213" s="217">
        <f t="shared" si="14"/>
        <v>0</v>
      </c>
      <c r="Y213" s="218"/>
      <c r="Z213" s="218">
        <f t="shared" si="15"/>
        <v>0</v>
      </c>
      <c r="AA213" s="219"/>
      <c r="AB213" s="219">
        <f t="shared" si="16"/>
        <v>0</v>
      </c>
      <c r="AC213" s="95"/>
      <c r="AD213" s="95">
        <f t="shared" si="17"/>
        <v>0</v>
      </c>
      <c r="AE213" s="220">
        <v>1</v>
      </c>
      <c r="AF213" s="220">
        <f t="shared" si="18"/>
        <v>1.9</v>
      </c>
      <c r="AG213" s="221"/>
      <c r="AH213" s="221">
        <f t="shared" si="19"/>
        <v>0</v>
      </c>
      <c r="AI213" s="222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405">
        <f t="shared" si="12"/>
        <v>0</v>
      </c>
      <c r="BG213" s="7">
        <f t="shared" si="13"/>
        <v>0</v>
      </c>
    </row>
    <row r="214" spans="1:59" ht="25.5">
      <c r="A214" s="211">
        <v>1206577780</v>
      </c>
      <c r="B214" s="212">
        <v>1</v>
      </c>
      <c r="C214" s="213">
        <v>39914</v>
      </c>
      <c r="D214" s="214">
        <v>0.6795601851851852</v>
      </c>
      <c r="E214" s="215">
        <v>42264</v>
      </c>
      <c r="F214" s="215">
        <v>13486</v>
      </c>
      <c r="G214" s="212">
        <v>9</v>
      </c>
      <c r="H214" s="212" t="s">
        <v>14</v>
      </c>
      <c r="I214" s="212" t="s">
        <v>1</v>
      </c>
      <c r="J214" s="212" t="s">
        <v>157</v>
      </c>
      <c r="K214" s="217"/>
      <c r="L214" s="217"/>
      <c r="M214" s="217"/>
      <c r="N214" s="217"/>
      <c r="O214" s="10">
        <v>2.8</v>
      </c>
      <c r="P214" s="10"/>
      <c r="Q214" s="10"/>
      <c r="R214" s="222"/>
      <c r="S214" s="40"/>
      <c r="T214" s="40"/>
      <c r="U214" s="222"/>
      <c r="V214" s="222"/>
      <c r="W214" s="217">
        <v>1</v>
      </c>
      <c r="X214" s="217">
        <f t="shared" si="14"/>
        <v>2.8</v>
      </c>
      <c r="Y214" s="218"/>
      <c r="Z214" s="218">
        <f t="shared" si="15"/>
        <v>0</v>
      </c>
      <c r="AA214" s="219"/>
      <c r="AB214" s="219">
        <f t="shared" si="16"/>
        <v>0</v>
      </c>
      <c r="AC214" s="95"/>
      <c r="AD214" s="95">
        <f t="shared" si="17"/>
        <v>0</v>
      </c>
      <c r="AE214" s="220"/>
      <c r="AF214" s="220">
        <f t="shared" si="18"/>
        <v>0</v>
      </c>
      <c r="AG214" s="221"/>
      <c r="AH214" s="221">
        <f t="shared" si="19"/>
        <v>0</v>
      </c>
      <c r="AI214" s="222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405">
        <f t="shared" si="12"/>
        <v>0</v>
      </c>
      <c r="BG214" s="7">
        <f t="shared" si="13"/>
        <v>0</v>
      </c>
    </row>
    <row r="215" spans="1:59" ht="25.5">
      <c r="A215" s="228">
        <v>1206577420</v>
      </c>
      <c r="B215" s="229">
        <v>1</v>
      </c>
      <c r="C215" s="230">
        <v>39914</v>
      </c>
      <c r="D215" s="231">
        <v>0.6545023148148148</v>
      </c>
      <c r="E215" s="232">
        <v>42523</v>
      </c>
      <c r="F215" s="232">
        <v>13316</v>
      </c>
      <c r="G215" s="233">
        <v>0.33819444444444446</v>
      </c>
      <c r="H215" s="229" t="s">
        <v>9</v>
      </c>
      <c r="I215" s="229" t="s">
        <v>1</v>
      </c>
      <c r="J215" s="229" t="s">
        <v>153</v>
      </c>
      <c r="K215" s="219"/>
      <c r="L215" s="219"/>
      <c r="M215" s="219"/>
      <c r="N215" s="219"/>
      <c r="O215" s="10">
        <v>3.1</v>
      </c>
      <c r="P215" s="10"/>
      <c r="Q215" s="10"/>
      <c r="R215" s="222"/>
      <c r="S215" s="40"/>
      <c r="T215" s="40"/>
      <c r="U215" s="222"/>
      <c r="V215" s="222"/>
      <c r="W215" s="217"/>
      <c r="X215" s="217">
        <f t="shared" si="14"/>
        <v>0</v>
      </c>
      <c r="Y215" s="218"/>
      <c r="Z215" s="218">
        <f t="shared" si="15"/>
        <v>0</v>
      </c>
      <c r="AA215" s="219">
        <v>1</v>
      </c>
      <c r="AB215" s="219">
        <f t="shared" si="16"/>
        <v>3.1</v>
      </c>
      <c r="AC215" s="95"/>
      <c r="AD215" s="95">
        <f t="shared" si="17"/>
        <v>0</v>
      </c>
      <c r="AE215" s="220"/>
      <c r="AF215" s="220">
        <f t="shared" si="18"/>
        <v>0</v>
      </c>
      <c r="AG215" s="221"/>
      <c r="AH215" s="221">
        <f t="shared" si="19"/>
        <v>0</v>
      </c>
      <c r="AI215" s="222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405">
        <f aca="true" t="shared" si="20" ref="BF215:BF278">SUM(AI215:BE215)</f>
        <v>0</v>
      </c>
      <c r="BG215" s="7">
        <f t="shared" si="13"/>
        <v>0</v>
      </c>
    </row>
    <row r="216" spans="1:59" ht="12.75">
      <c r="A216" s="223">
        <v>8206576370</v>
      </c>
      <c r="B216" s="224">
        <v>1</v>
      </c>
      <c r="C216" s="225">
        <v>39914</v>
      </c>
      <c r="D216" s="226">
        <v>0.5812847222222223</v>
      </c>
      <c r="E216" s="243">
        <v>1.7715277777777778</v>
      </c>
      <c r="F216" s="227">
        <v>13375</v>
      </c>
      <c r="G216" s="235">
        <v>0.33888888888888885</v>
      </c>
      <c r="H216" s="224" t="s">
        <v>176</v>
      </c>
      <c r="I216" s="224" t="s">
        <v>1</v>
      </c>
      <c r="J216" s="224" t="s">
        <v>12</v>
      </c>
      <c r="K216" s="218"/>
      <c r="L216" s="218"/>
      <c r="M216" s="218"/>
      <c r="N216" s="218"/>
      <c r="O216" s="10">
        <v>2.6</v>
      </c>
      <c r="P216" s="10"/>
      <c r="Q216" s="10"/>
      <c r="R216" s="222"/>
      <c r="S216" s="40"/>
      <c r="T216" s="40"/>
      <c r="U216" s="222"/>
      <c r="V216" s="222"/>
      <c r="W216" s="217"/>
      <c r="X216" s="217">
        <f t="shared" si="14"/>
        <v>0</v>
      </c>
      <c r="Y216" s="218">
        <v>1</v>
      </c>
      <c r="Z216" s="218">
        <f t="shared" si="15"/>
        <v>2.6</v>
      </c>
      <c r="AA216" s="219"/>
      <c r="AB216" s="219">
        <f t="shared" si="16"/>
        <v>0</v>
      </c>
      <c r="AC216" s="95"/>
      <c r="AD216" s="95">
        <f t="shared" si="17"/>
        <v>0</v>
      </c>
      <c r="AE216" s="220"/>
      <c r="AF216" s="220">
        <f t="shared" si="18"/>
        <v>0</v>
      </c>
      <c r="AG216" s="221"/>
      <c r="AH216" s="221">
        <f t="shared" si="19"/>
        <v>0</v>
      </c>
      <c r="AI216" s="222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405">
        <f t="shared" si="20"/>
        <v>0</v>
      </c>
      <c r="BG216" s="7">
        <f t="shared" si="13"/>
        <v>0</v>
      </c>
    </row>
    <row r="217" spans="1:59" ht="12.75">
      <c r="A217" s="223">
        <v>2206576360</v>
      </c>
      <c r="B217" s="224">
        <v>1</v>
      </c>
      <c r="C217" s="225">
        <v>39914</v>
      </c>
      <c r="D217" s="226">
        <v>0.5805671296296296</v>
      </c>
      <c r="E217" s="227">
        <v>42405</v>
      </c>
      <c r="F217" s="227">
        <v>13353</v>
      </c>
      <c r="G217" s="235">
        <v>0.38055555555555554</v>
      </c>
      <c r="H217" s="224" t="s">
        <v>55</v>
      </c>
      <c r="I217" s="224" t="s">
        <v>1</v>
      </c>
      <c r="J217" s="224" t="s">
        <v>12</v>
      </c>
      <c r="K217" s="218"/>
      <c r="L217" s="218"/>
      <c r="M217" s="218"/>
      <c r="N217" s="218"/>
      <c r="O217" s="10">
        <v>2.9</v>
      </c>
      <c r="P217" s="10"/>
      <c r="Q217" s="10"/>
      <c r="R217" s="222"/>
      <c r="S217" s="40"/>
      <c r="T217" s="40"/>
      <c r="U217" s="222"/>
      <c r="V217" s="222"/>
      <c r="W217" s="217"/>
      <c r="X217" s="217">
        <f t="shared" si="14"/>
        <v>0</v>
      </c>
      <c r="Y217" s="218">
        <v>1</v>
      </c>
      <c r="Z217" s="218">
        <f t="shared" si="15"/>
        <v>2.9</v>
      </c>
      <c r="AA217" s="219"/>
      <c r="AB217" s="219">
        <f t="shared" si="16"/>
        <v>0</v>
      </c>
      <c r="AC217" s="95"/>
      <c r="AD217" s="95">
        <f t="shared" si="17"/>
        <v>0</v>
      </c>
      <c r="AE217" s="220"/>
      <c r="AF217" s="220">
        <f t="shared" si="18"/>
        <v>0</v>
      </c>
      <c r="AG217" s="221"/>
      <c r="AH217" s="221">
        <f t="shared" si="19"/>
        <v>0</v>
      </c>
      <c r="AI217" s="222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405">
        <f t="shared" si="20"/>
        <v>0</v>
      </c>
      <c r="BG217" s="7">
        <f t="shared" si="13"/>
        <v>0</v>
      </c>
    </row>
    <row r="218" spans="1:59" ht="12.75">
      <c r="A218" s="223">
        <v>2206572240</v>
      </c>
      <c r="B218" s="224">
        <v>1</v>
      </c>
      <c r="C218" s="225">
        <v>39914</v>
      </c>
      <c r="D218" s="226">
        <v>0.2946064814814815</v>
      </c>
      <c r="E218" s="227">
        <v>42391</v>
      </c>
      <c r="F218" s="227">
        <v>13406</v>
      </c>
      <c r="G218" s="224">
        <v>11</v>
      </c>
      <c r="H218" s="224" t="s">
        <v>16</v>
      </c>
      <c r="I218" s="224" t="s">
        <v>1</v>
      </c>
      <c r="J218" s="224" t="s">
        <v>12</v>
      </c>
      <c r="K218" s="218"/>
      <c r="L218" s="218"/>
      <c r="M218" s="218"/>
      <c r="N218" s="218"/>
      <c r="O218" s="10">
        <v>3.2</v>
      </c>
      <c r="P218" s="10"/>
      <c r="Q218" s="10"/>
      <c r="R218" s="222"/>
      <c r="S218" s="40"/>
      <c r="T218" s="40"/>
      <c r="U218" s="222"/>
      <c r="V218" s="222"/>
      <c r="W218" s="217"/>
      <c r="X218" s="217">
        <f t="shared" si="14"/>
        <v>0</v>
      </c>
      <c r="Y218" s="218">
        <v>1</v>
      </c>
      <c r="Z218" s="218">
        <f t="shared" si="15"/>
        <v>3.2</v>
      </c>
      <c r="AA218" s="219"/>
      <c r="AB218" s="219">
        <f t="shared" si="16"/>
        <v>0</v>
      </c>
      <c r="AC218" s="95"/>
      <c r="AD218" s="95">
        <f t="shared" si="17"/>
        <v>0</v>
      </c>
      <c r="AE218" s="220"/>
      <c r="AF218" s="220">
        <f t="shared" si="18"/>
        <v>0</v>
      </c>
      <c r="AG218" s="221"/>
      <c r="AH218" s="221">
        <f t="shared" si="19"/>
        <v>0</v>
      </c>
      <c r="AI218" s="222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405">
        <f t="shared" si="20"/>
        <v>0</v>
      </c>
      <c r="BG218" s="7">
        <f t="shared" si="13"/>
        <v>0</v>
      </c>
    </row>
    <row r="219" spans="1:59" ht="12.75">
      <c r="A219" s="223">
        <v>2206572150</v>
      </c>
      <c r="B219" s="224">
        <v>1</v>
      </c>
      <c r="C219" s="225">
        <v>39914</v>
      </c>
      <c r="D219" s="226">
        <v>0.2896064814814815</v>
      </c>
      <c r="E219" s="227">
        <v>42387</v>
      </c>
      <c r="F219" s="227">
        <v>13406</v>
      </c>
      <c r="G219" s="235">
        <v>0.4201388888888889</v>
      </c>
      <c r="H219" s="224" t="s">
        <v>16</v>
      </c>
      <c r="I219" s="224" t="s">
        <v>1</v>
      </c>
      <c r="J219" s="224" t="s">
        <v>12</v>
      </c>
      <c r="K219" s="218"/>
      <c r="L219" s="218"/>
      <c r="M219" s="218"/>
      <c r="N219" s="218"/>
      <c r="O219" s="10">
        <v>3.2</v>
      </c>
      <c r="P219" s="10"/>
      <c r="Q219" s="10"/>
      <c r="R219" s="222"/>
      <c r="S219" s="40"/>
      <c r="T219" s="40"/>
      <c r="U219" s="222"/>
      <c r="V219" s="222"/>
      <c r="W219" s="217"/>
      <c r="X219" s="217">
        <f t="shared" si="14"/>
        <v>0</v>
      </c>
      <c r="Y219" s="218">
        <v>1</v>
      </c>
      <c r="Z219" s="218">
        <f t="shared" si="15"/>
        <v>3.2</v>
      </c>
      <c r="AA219" s="219"/>
      <c r="AB219" s="219">
        <f t="shared" si="16"/>
        <v>0</v>
      </c>
      <c r="AC219" s="95"/>
      <c r="AD219" s="95">
        <f t="shared" si="17"/>
        <v>0</v>
      </c>
      <c r="AE219" s="220"/>
      <c r="AF219" s="220">
        <f t="shared" si="18"/>
        <v>0</v>
      </c>
      <c r="AG219" s="221"/>
      <c r="AH219" s="221">
        <f t="shared" si="19"/>
        <v>0</v>
      </c>
      <c r="AI219" s="222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405">
        <f t="shared" si="20"/>
        <v>0</v>
      </c>
      <c r="BG219" s="7">
        <f t="shared" si="13"/>
        <v>0</v>
      </c>
    </row>
    <row r="220" spans="1:59" ht="12.75">
      <c r="A220" s="223">
        <v>2206571380</v>
      </c>
      <c r="B220" s="224">
        <v>1</v>
      </c>
      <c r="C220" s="225">
        <v>39914</v>
      </c>
      <c r="D220" s="226">
        <v>0.2354166666666667</v>
      </c>
      <c r="E220" s="227">
        <v>42386</v>
      </c>
      <c r="F220" s="227">
        <v>13402</v>
      </c>
      <c r="G220" s="235">
        <v>0.4215277777777778</v>
      </c>
      <c r="H220" s="224" t="s">
        <v>15</v>
      </c>
      <c r="I220" s="224" t="s">
        <v>1</v>
      </c>
      <c r="J220" s="224" t="s">
        <v>12</v>
      </c>
      <c r="K220" s="218"/>
      <c r="L220" s="218"/>
      <c r="M220" s="218"/>
      <c r="N220" s="218"/>
      <c r="O220" s="10">
        <v>3.3</v>
      </c>
      <c r="P220" s="10"/>
      <c r="Q220" s="10"/>
      <c r="R220" s="222"/>
      <c r="S220" s="40"/>
      <c r="T220" s="40"/>
      <c r="U220" s="222"/>
      <c r="V220" s="222"/>
      <c r="W220" s="217"/>
      <c r="X220" s="217">
        <f t="shared" si="14"/>
        <v>0</v>
      </c>
      <c r="Y220" s="218">
        <v>1</v>
      </c>
      <c r="Z220" s="218">
        <f t="shared" si="15"/>
        <v>3.3</v>
      </c>
      <c r="AA220" s="219"/>
      <c r="AB220" s="219">
        <f t="shared" si="16"/>
        <v>0</v>
      </c>
      <c r="AC220" s="95"/>
      <c r="AD220" s="95">
        <f t="shared" si="17"/>
        <v>0</v>
      </c>
      <c r="AE220" s="220"/>
      <c r="AF220" s="220">
        <f t="shared" si="18"/>
        <v>0</v>
      </c>
      <c r="AG220" s="221"/>
      <c r="AH220" s="221">
        <f t="shared" si="19"/>
        <v>0</v>
      </c>
      <c r="AI220" s="222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405">
        <f t="shared" si="20"/>
        <v>0</v>
      </c>
      <c r="BG220" s="7">
        <f t="shared" si="13"/>
        <v>0</v>
      </c>
    </row>
    <row r="221" spans="1:59" ht="12.75">
      <c r="A221" s="223">
        <v>2206569940</v>
      </c>
      <c r="B221" s="224">
        <v>1</v>
      </c>
      <c r="C221" s="225">
        <v>39914</v>
      </c>
      <c r="D221" s="226">
        <v>0.13506944444444444</v>
      </c>
      <c r="E221" s="227">
        <v>42379</v>
      </c>
      <c r="F221" s="227">
        <v>13385</v>
      </c>
      <c r="G221" s="235">
        <v>0.41805555555555557</v>
      </c>
      <c r="H221" s="224" t="s">
        <v>55</v>
      </c>
      <c r="I221" s="224" t="s">
        <v>1</v>
      </c>
      <c r="J221" s="224" t="s">
        <v>12</v>
      </c>
      <c r="K221" s="218"/>
      <c r="L221" s="218"/>
      <c r="M221" s="218"/>
      <c r="N221" s="218"/>
      <c r="O221" s="10">
        <v>2.9</v>
      </c>
      <c r="P221" s="10"/>
      <c r="Q221" s="10"/>
      <c r="R221" s="222"/>
      <c r="S221" s="40"/>
      <c r="T221" s="40"/>
      <c r="U221" s="222"/>
      <c r="V221" s="222"/>
      <c r="W221" s="217"/>
      <c r="X221" s="217">
        <f t="shared" si="14"/>
        <v>0</v>
      </c>
      <c r="Y221" s="218">
        <v>1</v>
      </c>
      <c r="Z221" s="218">
        <f t="shared" si="15"/>
        <v>2.9</v>
      </c>
      <c r="AA221" s="219"/>
      <c r="AB221" s="219">
        <f t="shared" si="16"/>
        <v>0</v>
      </c>
      <c r="AC221" s="95"/>
      <c r="AD221" s="95">
        <f t="shared" si="17"/>
        <v>0</v>
      </c>
      <c r="AE221" s="220"/>
      <c r="AF221" s="220">
        <f t="shared" si="18"/>
        <v>0</v>
      </c>
      <c r="AG221" s="221"/>
      <c r="AH221" s="221">
        <f t="shared" si="19"/>
        <v>0</v>
      </c>
      <c r="AI221" s="222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405">
        <f t="shared" si="20"/>
        <v>0</v>
      </c>
      <c r="BG221" s="7">
        <f t="shared" si="13"/>
        <v>0</v>
      </c>
    </row>
    <row r="222" spans="1:59" ht="25.5">
      <c r="A222" s="138">
        <v>1206569481</v>
      </c>
      <c r="B222" s="139">
        <v>1</v>
      </c>
      <c r="C222" s="140">
        <v>39914</v>
      </c>
      <c r="D222" s="141">
        <v>0.10342592592592592</v>
      </c>
      <c r="E222" s="142">
        <v>43457</v>
      </c>
      <c r="F222" s="142">
        <v>11203</v>
      </c>
      <c r="G222" s="143">
        <v>0.4215277777777778</v>
      </c>
      <c r="H222" s="139" t="s">
        <v>40</v>
      </c>
      <c r="I222" s="139" t="s">
        <v>1</v>
      </c>
      <c r="J222" s="139" t="s">
        <v>177</v>
      </c>
      <c r="K222" s="222"/>
      <c r="L222" s="222"/>
      <c r="M222" s="222"/>
      <c r="N222" s="222"/>
      <c r="O222" s="10">
        <v>2.3</v>
      </c>
      <c r="P222" s="10"/>
      <c r="Q222" s="10"/>
      <c r="R222" s="222"/>
      <c r="S222" s="40"/>
      <c r="T222" s="40"/>
      <c r="U222" s="222"/>
      <c r="V222" s="222"/>
      <c r="W222" s="217"/>
      <c r="X222" s="217">
        <f t="shared" si="14"/>
        <v>0</v>
      </c>
      <c r="Y222" s="218"/>
      <c r="Z222" s="218">
        <f t="shared" si="15"/>
        <v>0</v>
      </c>
      <c r="AA222" s="219"/>
      <c r="AB222" s="219">
        <f t="shared" si="16"/>
        <v>0</v>
      </c>
      <c r="AC222" s="95"/>
      <c r="AD222" s="95">
        <f t="shared" si="17"/>
        <v>0</v>
      </c>
      <c r="AE222" s="220"/>
      <c r="AF222" s="220">
        <f t="shared" si="18"/>
        <v>0</v>
      </c>
      <c r="AG222" s="221"/>
      <c r="AH222" s="221">
        <f t="shared" si="19"/>
        <v>0</v>
      </c>
      <c r="AI222" s="222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>
        <v>1</v>
      </c>
      <c r="BD222" s="10"/>
      <c r="BE222" s="10"/>
      <c r="BF222" s="405">
        <f t="shared" si="20"/>
        <v>1</v>
      </c>
      <c r="BG222" s="7">
        <f aca="true" t="shared" si="21" ref="BG222:BG283">O222*BF222</f>
        <v>2.3</v>
      </c>
    </row>
    <row r="223" spans="1:59" ht="12.75">
      <c r="A223" s="223">
        <v>2206565070</v>
      </c>
      <c r="B223" s="224">
        <v>1</v>
      </c>
      <c r="C223" s="225">
        <v>39913</v>
      </c>
      <c r="D223" s="226">
        <v>0.7967708333333333</v>
      </c>
      <c r="E223" s="227">
        <v>42375</v>
      </c>
      <c r="F223" s="227">
        <v>13393</v>
      </c>
      <c r="G223" s="235">
        <v>0.37847222222222227</v>
      </c>
      <c r="H223" s="224" t="s">
        <v>9</v>
      </c>
      <c r="I223" s="224" t="s">
        <v>1</v>
      </c>
      <c r="J223" s="224" t="s">
        <v>12</v>
      </c>
      <c r="K223" s="218"/>
      <c r="L223" s="218"/>
      <c r="M223" s="218"/>
      <c r="N223" s="218"/>
      <c r="O223" s="10">
        <v>3.1</v>
      </c>
      <c r="P223" s="10"/>
      <c r="Q223" s="10"/>
      <c r="R223" s="222"/>
      <c r="S223" s="40"/>
      <c r="T223" s="40"/>
      <c r="U223" s="222"/>
      <c r="V223" s="222"/>
      <c r="W223" s="217"/>
      <c r="X223" s="217">
        <f t="shared" si="14"/>
        <v>0</v>
      </c>
      <c r="Y223" s="218">
        <v>1</v>
      </c>
      <c r="Z223" s="218">
        <f t="shared" si="15"/>
        <v>3.1</v>
      </c>
      <c r="AA223" s="219"/>
      <c r="AB223" s="219">
        <f t="shared" si="16"/>
        <v>0</v>
      </c>
      <c r="AC223" s="95"/>
      <c r="AD223" s="95">
        <f t="shared" si="17"/>
        <v>0</v>
      </c>
      <c r="AE223" s="220"/>
      <c r="AF223" s="220">
        <f t="shared" si="18"/>
        <v>0</v>
      </c>
      <c r="AG223" s="221"/>
      <c r="AH223" s="221">
        <f t="shared" si="19"/>
        <v>0</v>
      </c>
      <c r="AI223" s="222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405">
        <f t="shared" si="20"/>
        <v>0</v>
      </c>
      <c r="BG223" s="7">
        <f t="shared" si="21"/>
        <v>0</v>
      </c>
    </row>
    <row r="224" spans="1:59" ht="12.75">
      <c r="A224" s="223">
        <v>2206563060</v>
      </c>
      <c r="B224" s="224">
        <v>1</v>
      </c>
      <c r="C224" s="225">
        <v>39913</v>
      </c>
      <c r="D224" s="226">
        <v>0.6571412037037038</v>
      </c>
      <c r="E224" s="227">
        <v>42349</v>
      </c>
      <c r="F224" s="227">
        <v>13376</v>
      </c>
      <c r="G224" s="235">
        <v>0.38125</v>
      </c>
      <c r="H224" s="224" t="s">
        <v>15</v>
      </c>
      <c r="I224" s="224" t="s">
        <v>1</v>
      </c>
      <c r="J224" s="224" t="s">
        <v>12</v>
      </c>
      <c r="K224" s="218"/>
      <c r="L224" s="218"/>
      <c r="M224" s="218"/>
      <c r="N224" s="218"/>
      <c r="O224" s="10">
        <v>3.3</v>
      </c>
      <c r="P224" s="10"/>
      <c r="Q224" s="10"/>
      <c r="R224" s="222"/>
      <c r="S224" s="40"/>
      <c r="T224" s="40"/>
      <c r="U224" s="222"/>
      <c r="V224" s="222"/>
      <c r="W224" s="217"/>
      <c r="X224" s="217">
        <f t="shared" si="14"/>
        <v>0</v>
      </c>
      <c r="Y224" s="218">
        <v>1</v>
      </c>
      <c r="Z224" s="218">
        <f t="shared" si="15"/>
        <v>3.3</v>
      </c>
      <c r="AA224" s="219"/>
      <c r="AB224" s="219">
        <f t="shared" si="16"/>
        <v>0</v>
      </c>
      <c r="AC224" s="95"/>
      <c r="AD224" s="95">
        <f t="shared" si="17"/>
        <v>0</v>
      </c>
      <c r="AE224" s="220"/>
      <c r="AF224" s="220">
        <f t="shared" si="18"/>
        <v>0</v>
      </c>
      <c r="AG224" s="221"/>
      <c r="AH224" s="221">
        <f t="shared" si="19"/>
        <v>0</v>
      </c>
      <c r="AI224" s="222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405">
        <f t="shared" si="20"/>
        <v>0</v>
      </c>
      <c r="BG224" s="7">
        <f t="shared" si="21"/>
        <v>0</v>
      </c>
    </row>
    <row r="225" spans="1:59" s="477" customFormat="1" ht="25.5">
      <c r="A225" s="471">
        <v>2206562820</v>
      </c>
      <c r="B225" s="472">
        <v>1</v>
      </c>
      <c r="C225" s="473">
        <v>39913</v>
      </c>
      <c r="D225" s="474">
        <v>0.640775462962963</v>
      </c>
      <c r="E225" s="475">
        <v>42248</v>
      </c>
      <c r="F225" s="475">
        <v>13484</v>
      </c>
      <c r="G225" s="476">
        <v>0.41805555555555557</v>
      </c>
      <c r="H225" s="472" t="s">
        <v>27</v>
      </c>
      <c r="I225" s="472" t="s">
        <v>1</v>
      </c>
      <c r="J225" s="472" t="s">
        <v>169</v>
      </c>
      <c r="K225" s="470"/>
      <c r="L225" s="470"/>
      <c r="M225" s="470"/>
      <c r="N225" s="470"/>
      <c r="O225" s="470">
        <v>3</v>
      </c>
      <c r="P225" s="470"/>
      <c r="Q225" s="470"/>
      <c r="R225" s="470"/>
      <c r="S225" s="470"/>
      <c r="T225" s="470"/>
      <c r="U225" s="470"/>
      <c r="V225" s="470"/>
      <c r="W225" s="470"/>
      <c r="X225" s="470">
        <f t="shared" si="14"/>
        <v>0</v>
      </c>
      <c r="Y225" s="470"/>
      <c r="Z225" s="470">
        <f t="shared" si="15"/>
        <v>0</v>
      </c>
      <c r="AA225" s="470"/>
      <c r="AB225" s="470">
        <f t="shared" si="16"/>
        <v>0</v>
      </c>
      <c r="AC225" s="470">
        <v>1</v>
      </c>
      <c r="AD225" s="470">
        <f t="shared" si="17"/>
        <v>3</v>
      </c>
      <c r="AE225" s="470"/>
      <c r="AF225" s="470">
        <f t="shared" si="18"/>
        <v>0</v>
      </c>
      <c r="AG225" s="470"/>
      <c r="AH225" s="470">
        <f t="shared" si="19"/>
        <v>0</v>
      </c>
      <c r="AI225" s="470"/>
      <c r="AJ225" s="470"/>
      <c r="AK225" s="470"/>
      <c r="AL225" s="470"/>
      <c r="AM225" s="470"/>
      <c r="AN225" s="470"/>
      <c r="AO225" s="470"/>
      <c r="AP225" s="470"/>
      <c r="AQ225" s="470"/>
      <c r="AR225" s="470"/>
      <c r="AS225" s="470"/>
      <c r="AT225" s="470"/>
      <c r="AU225" s="470"/>
      <c r="AV225" s="470"/>
      <c r="AW225" s="470"/>
      <c r="AX225" s="470"/>
      <c r="AY225" s="470"/>
      <c r="AZ225" s="470"/>
      <c r="BA225" s="470"/>
      <c r="BB225" s="470"/>
      <c r="BC225" s="470"/>
      <c r="BD225" s="470"/>
      <c r="BE225" s="470"/>
      <c r="BF225" s="405">
        <f t="shared" si="20"/>
        <v>0</v>
      </c>
      <c r="BG225" s="7">
        <f t="shared" si="21"/>
        <v>0</v>
      </c>
    </row>
    <row r="226" spans="1:59" ht="12.75">
      <c r="A226" s="223">
        <v>2206562670</v>
      </c>
      <c r="B226" s="224">
        <v>1</v>
      </c>
      <c r="C226" s="225">
        <v>39913</v>
      </c>
      <c r="D226" s="226">
        <v>0.6300925925925925</v>
      </c>
      <c r="E226" s="227">
        <v>42359</v>
      </c>
      <c r="F226" s="227">
        <v>13311</v>
      </c>
      <c r="G226" s="235">
        <v>0.3361111111111111</v>
      </c>
      <c r="H226" s="224" t="s">
        <v>55</v>
      </c>
      <c r="I226" s="224" t="s">
        <v>1</v>
      </c>
      <c r="J226" s="224" t="s">
        <v>12</v>
      </c>
      <c r="K226" s="218"/>
      <c r="L226" s="218"/>
      <c r="M226" s="218"/>
      <c r="N226" s="218"/>
      <c r="O226" s="10">
        <v>2.9</v>
      </c>
      <c r="P226" s="10"/>
      <c r="Q226" s="10"/>
      <c r="R226" s="222"/>
      <c r="S226" s="40"/>
      <c r="T226" s="40"/>
      <c r="U226" s="222"/>
      <c r="V226" s="222"/>
      <c r="W226" s="217"/>
      <c r="X226" s="217">
        <f t="shared" si="14"/>
        <v>0</v>
      </c>
      <c r="Y226" s="218">
        <v>1</v>
      </c>
      <c r="Z226" s="218">
        <f t="shared" si="15"/>
        <v>2.9</v>
      </c>
      <c r="AA226" s="219"/>
      <c r="AB226" s="219">
        <f t="shared" si="16"/>
        <v>0</v>
      </c>
      <c r="AC226" s="95"/>
      <c r="AD226" s="95">
        <f t="shared" si="17"/>
        <v>0</v>
      </c>
      <c r="AE226" s="220"/>
      <c r="AF226" s="220">
        <f t="shared" si="18"/>
        <v>0</v>
      </c>
      <c r="AG226" s="221"/>
      <c r="AH226" s="221">
        <f t="shared" si="19"/>
        <v>0</v>
      </c>
      <c r="AI226" s="222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405">
        <f t="shared" si="20"/>
        <v>0</v>
      </c>
      <c r="BG226" s="7">
        <f t="shared" si="21"/>
        <v>0</v>
      </c>
    </row>
    <row r="227" spans="1:59" s="477" customFormat="1" ht="25.5">
      <c r="A227" s="471">
        <v>2206560730</v>
      </c>
      <c r="B227" s="472">
        <v>1</v>
      </c>
      <c r="C227" s="473">
        <v>39913</v>
      </c>
      <c r="D227" s="474">
        <v>0.4952430555555556</v>
      </c>
      <c r="E227" s="475">
        <v>42243</v>
      </c>
      <c r="F227" s="475">
        <v>13484</v>
      </c>
      <c r="G227" s="476">
        <v>0.37916666666666665</v>
      </c>
      <c r="H227" s="472" t="s">
        <v>9</v>
      </c>
      <c r="I227" s="472" t="s">
        <v>1</v>
      </c>
      <c r="J227" s="472" t="s">
        <v>169</v>
      </c>
      <c r="K227" s="470"/>
      <c r="L227" s="470"/>
      <c r="M227" s="470"/>
      <c r="N227" s="470"/>
      <c r="O227" s="470">
        <v>3.1</v>
      </c>
      <c r="P227" s="470"/>
      <c r="Q227" s="470"/>
      <c r="R227" s="470"/>
      <c r="S227" s="470"/>
      <c r="T227" s="470"/>
      <c r="U227" s="470"/>
      <c r="V227" s="470"/>
      <c r="W227" s="470"/>
      <c r="X227" s="470">
        <f t="shared" si="14"/>
        <v>0</v>
      </c>
      <c r="Y227" s="470"/>
      <c r="Z227" s="470">
        <f t="shared" si="15"/>
        <v>0</v>
      </c>
      <c r="AA227" s="470"/>
      <c r="AB227" s="470">
        <f t="shared" si="16"/>
        <v>0</v>
      </c>
      <c r="AC227" s="470">
        <v>1</v>
      </c>
      <c r="AD227" s="470">
        <f t="shared" si="17"/>
        <v>3.1</v>
      </c>
      <c r="AE227" s="470"/>
      <c r="AF227" s="470">
        <f t="shared" si="18"/>
        <v>0</v>
      </c>
      <c r="AG227" s="470"/>
      <c r="AH227" s="470">
        <f t="shared" si="19"/>
        <v>0</v>
      </c>
      <c r="AI227" s="470"/>
      <c r="AJ227" s="470"/>
      <c r="AK227" s="470"/>
      <c r="AL227" s="470"/>
      <c r="AM227" s="470"/>
      <c r="AN227" s="470"/>
      <c r="AO227" s="470"/>
      <c r="AP227" s="470"/>
      <c r="AQ227" s="470"/>
      <c r="AR227" s="470"/>
      <c r="AS227" s="470"/>
      <c r="AT227" s="470"/>
      <c r="AU227" s="470"/>
      <c r="AV227" s="470"/>
      <c r="AW227" s="470"/>
      <c r="AX227" s="470"/>
      <c r="AY227" s="470"/>
      <c r="AZ227" s="470"/>
      <c r="BA227" s="470"/>
      <c r="BB227" s="470"/>
      <c r="BC227" s="470"/>
      <c r="BD227" s="470"/>
      <c r="BE227" s="470"/>
      <c r="BF227" s="405">
        <f t="shared" si="20"/>
        <v>0</v>
      </c>
      <c r="BG227" s="7">
        <f t="shared" si="21"/>
        <v>0</v>
      </c>
    </row>
    <row r="228" spans="1:59" ht="25.5">
      <c r="A228" s="228">
        <v>2206557610</v>
      </c>
      <c r="B228" s="229">
        <v>1</v>
      </c>
      <c r="C228" s="230">
        <v>39913</v>
      </c>
      <c r="D228" s="231">
        <v>0.2788310185185185</v>
      </c>
      <c r="E228" s="234">
        <v>1.7861111111111112</v>
      </c>
      <c r="F228" s="232">
        <v>13339</v>
      </c>
      <c r="G228" s="233">
        <v>0.3770833333333334</v>
      </c>
      <c r="H228" s="229" t="s">
        <v>27</v>
      </c>
      <c r="I228" s="229" t="s">
        <v>1</v>
      </c>
      <c r="J228" s="229" t="s">
        <v>153</v>
      </c>
      <c r="K228" s="219"/>
      <c r="L228" s="219"/>
      <c r="M228" s="219"/>
      <c r="N228" s="219"/>
      <c r="O228" s="10">
        <v>3</v>
      </c>
      <c r="P228" s="10"/>
      <c r="Q228" s="10"/>
      <c r="R228" s="222"/>
      <c r="S228" s="40"/>
      <c r="T228" s="40"/>
      <c r="U228" s="222"/>
      <c r="V228" s="222"/>
      <c r="W228" s="217"/>
      <c r="X228" s="217">
        <f t="shared" si="14"/>
        <v>0</v>
      </c>
      <c r="Y228" s="218"/>
      <c r="Z228" s="218">
        <f t="shared" si="15"/>
        <v>0</v>
      </c>
      <c r="AA228" s="219">
        <v>1</v>
      </c>
      <c r="AB228" s="219">
        <f t="shared" si="16"/>
        <v>3</v>
      </c>
      <c r="AC228" s="95"/>
      <c r="AD228" s="95">
        <f t="shared" si="17"/>
        <v>0</v>
      </c>
      <c r="AE228" s="220"/>
      <c r="AF228" s="220">
        <f t="shared" si="18"/>
        <v>0</v>
      </c>
      <c r="AG228" s="221"/>
      <c r="AH228" s="221">
        <f t="shared" si="19"/>
        <v>0</v>
      </c>
      <c r="AI228" s="222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405">
        <f t="shared" si="20"/>
        <v>0</v>
      </c>
      <c r="BG228" s="7">
        <f t="shared" si="21"/>
        <v>0</v>
      </c>
    </row>
    <row r="229" spans="1:59" ht="25.5">
      <c r="A229" s="237">
        <v>2206556330</v>
      </c>
      <c r="B229" s="238">
        <v>1</v>
      </c>
      <c r="C229" s="239">
        <v>39913</v>
      </c>
      <c r="D229" s="240">
        <v>0.18962962962962962</v>
      </c>
      <c r="E229" s="241">
        <v>42458</v>
      </c>
      <c r="F229" s="242">
        <v>0.5659722222222222</v>
      </c>
      <c r="G229" s="242">
        <v>0.4201388888888889</v>
      </c>
      <c r="H229" s="238" t="s">
        <v>15</v>
      </c>
      <c r="I229" s="238" t="s">
        <v>1</v>
      </c>
      <c r="J229" s="238" t="s">
        <v>10</v>
      </c>
      <c r="K229" s="220"/>
      <c r="L229" s="220"/>
      <c r="M229" s="220"/>
      <c r="N229" s="220"/>
      <c r="O229" s="10">
        <v>3.3</v>
      </c>
      <c r="P229" s="10"/>
      <c r="Q229" s="10"/>
      <c r="R229" s="222"/>
      <c r="S229" s="40"/>
      <c r="T229" s="40"/>
      <c r="U229" s="222"/>
      <c r="V229" s="222"/>
      <c r="W229" s="217"/>
      <c r="X229" s="217">
        <f t="shared" si="14"/>
        <v>0</v>
      </c>
      <c r="Y229" s="218"/>
      <c r="Z229" s="218">
        <f t="shared" si="15"/>
        <v>0</v>
      </c>
      <c r="AA229" s="219"/>
      <c r="AB229" s="219">
        <f t="shared" si="16"/>
        <v>0</v>
      </c>
      <c r="AC229" s="95"/>
      <c r="AD229" s="95">
        <f t="shared" si="17"/>
        <v>0</v>
      </c>
      <c r="AE229" s="220">
        <v>1</v>
      </c>
      <c r="AF229" s="220">
        <f t="shared" si="18"/>
        <v>3.3</v>
      </c>
      <c r="AG229" s="221"/>
      <c r="AH229" s="221">
        <f t="shared" si="19"/>
        <v>0</v>
      </c>
      <c r="AI229" s="222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405">
        <f t="shared" si="20"/>
        <v>0</v>
      </c>
      <c r="BG229" s="7">
        <f t="shared" si="21"/>
        <v>0</v>
      </c>
    </row>
    <row r="230" spans="1:59" ht="25.5">
      <c r="A230" s="237">
        <v>2206555610</v>
      </c>
      <c r="B230" s="238">
        <v>1</v>
      </c>
      <c r="C230" s="239">
        <v>39913</v>
      </c>
      <c r="D230" s="240">
        <v>0.1405324074074074</v>
      </c>
      <c r="E230" s="251">
        <v>1.7826388888888889</v>
      </c>
      <c r="F230" s="241">
        <v>13417</v>
      </c>
      <c r="G230" s="242">
        <v>0.37777777777777777</v>
      </c>
      <c r="H230" s="238" t="s">
        <v>11</v>
      </c>
      <c r="I230" s="238" t="s">
        <v>1</v>
      </c>
      <c r="J230" s="238" t="s">
        <v>10</v>
      </c>
      <c r="K230" s="220"/>
      <c r="L230" s="220"/>
      <c r="M230" s="220"/>
      <c r="N230" s="220"/>
      <c r="O230" s="10">
        <v>3.7</v>
      </c>
      <c r="P230" s="10"/>
      <c r="Q230" s="10"/>
      <c r="R230" s="222"/>
      <c r="S230" s="40"/>
      <c r="T230" s="40"/>
      <c r="U230" s="222"/>
      <c r="V230" s="222"/>
      <c r="W230" s="217"/>
      <c r="X230" s="217">
        <f t="shared" si="14"/>
        <v>0</v>
      </c>
      <c r="Y230" s="218"/>
      <c r="Z230" s="218">
        <f t="shared" si="15"/>
        <v>0</v>
      </c>
      <c r="AA230" s="219"/>
      <c r="AB230" s="219">
        <f t="shared" si="16"/>
        <v>0</v>
      </c>
      <c r="AC230" s="95"/>
      <c r="AD230" s="95">
        <f t="shared" si="17"/>
        <v>0</v>
      </c>
      <c r="AE230" s="220">
        <v>1</v>
      </c>
      <c r="AF230" s="220">
        <f t="shared" si="18"/>
        <v>3.7</v>
      </c>
      <c r="AG230" s="221"/>
      <c r="AH230" s="221">
        <f t="shared" si="19"/>
        <v>0</v>
      </c>
      <c r="AI230" s="222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405">
        <f t="shared" si="20"/>
        <v>0</v>
      </c>
      <c r="BG230" s="7">
        <f t="shared" si="21"/>
        <v>0</v>
      </c>
    </row>
    <row r="231" spans="1:59" ht="25.5">
      <c r="A231" s="237">
        <v>2206552790</v>
      </c>
      <c r="B231" s="238">
        <v>1</v>
      </c>
      <c r="C231" s="239">
        <v>39912</v>
      </c>
      <c r="D231" s="240">
        <v>0.9445138888888889</v>
      </c>
      <c r="E231" s="241">
        <v>42481</v>
      </c>
      <c r="F231" s="241">
        <v>13298</v>
      </c>
      <c r="G231" s="242">
        <v>0.42291666666666666</v>
      </c>
      <c r="H231" s="238" t="s">
        <v>52</v>
      </c>
      <c r="I231" s="238" t="s">
        <v>1</v>
      </c>
      <c r="J231" s="238" t="s">
        <v>10</v>
      </c>
      <c r="K231" s="220"/>
      <c r="L231" s="220"/>
      <c r="M231" s="220"/>
      <c r="N231" s="220"/>
      <c r="O231" s="10">
        <v>3.6</v>
      </c>
      <c r="P231" s="10"/>
      <c r="Q231" s="10"/>
      <c r="R231" s="222"/>
      <c r="S231" s="40"/>
      <c r="T231" s="40"/>
      <c r="U231" s="222"/>
      <c r="V231" s="222"/>
      <c r="W231" s="217"/>
      <c r="X231" s="217">
        <f t="shared" si="14"/>
        <v>0</v>
      </c>
      <c r="Y231" s="218"/>
      <c r="Z231" s="218">
        <f t="shared" si="15"/>
        <v>0</v>
      </c>
      <c r="AA231" s="219"/>
      <c r="AB231" s="219">
        <f t="shared" si="16"/>
        <v>0</v>
      </c>
      <c r="AC231" s="95"/>
      <c r="AD231" s="95">
        <f t="shared" si="17"/>
        <v>0</v>
      </c>
      <c r="AE231" s="220">
        <v>1</v>
      </c>
      <c r="AF231" s="220">
        <f t="shared" si="18"/>
        <v>3.6</v>
      </c>
      <c r="AG231" s="221"/>
      <c r="AH231" s="221">
        <f t="shared" si="19"/>
        <v>0</v>
      </c>
      <c r="AI231" s="222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405">
        <f t="shared" si="20"/>
        <v>0</v>
      </c>
      <c r="BG231" s="7">
        <f t="shared" si="21"/>
        <v>0</v>
      </c>
    </row>
    <row r="232" spans="1:59" ht="25.5">
      <c r="A232" s="237">
        <v>2206551670</v>
      </c>
      <c r="B232" s="238">
        <v>1</v>
      </c>
      <c r="C232" s="239">
        <v>39912</v>
      </c>
      <c r="D232" s="240">
        <v>0.8659837962962963</v>
      </c>
      <c r="E232" s="241">
        <v>42493</v>
      </c>
      <c r="F232" s="241">
        <v>13305</v>
      </c>
      <c r="G232" s="238">
        <v>10</v>
      </c>
      <c r="H232" s="238" t="s">
        <v>9</v>
      </c>
      <c r="I232" s="238" t="s">
        <v>1</v>
      </c>
      <c r="J232" s="238" t="s">
        <v>10</v>
      </c>
      <c r="K232" s="220"/>
      <c r="L232" s="220"/>
      <c r="M232" s="220"/>
      <c r="N232" s="220"/>
      <c r="O232" s="10">
        <v>3.1</v>
      </c>
      <c r="P232" s="10"/>
      <c r="Q232" s="10"/>
      <c r="R232" s="222"/>
      <c r="S232" s="40"/>
      <c r="T232" s="40"/>
      <c r="U232" s="222"/>
      <c r="V232" s="222"/>
      <c r="W232" s="217"/>
      <c r="X232" s="217">
        <f t="shared" si="14"/>
        <v>0</v>
      </c>
      <c r="Y232" s="218"/>
      <c r="Z232" s="218">
        <f t="shared" si="15"/>
        <v>0</v>
      </c>
      <c r="AA232" s="219"/>
      <c r="AB232" s="219">
        <f t="shared" si="16"/>
        <v>0</v>
      </c>
      <c r="AC232" s="95"/>
      <c r="AD232" s="95">
        <f t="shared" si="17"/>
        <v>0</v>
      </c>
      <c r="AE232" s="220">
        <v>1</v>
      </c>
      <c r="AF232" s="220">
        <f t="shared" si="18"/>
        <v>3.1</v>
      </c>
      <c r="AG232" s="221"/>
      <c r="AH232" s="221">
        <f t="shared" si="19"/>
        <v>0</v>
      </c>
      <c r="AI232" s="222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405">
        <f t="shared" si="20"/>
        <v>0</v>
      </c>
      <c r="BG232" s="7">
        <f t="shared" si="21"/>
        <v>0</v>
      </c>
    </row>
    <row r="233" spans="1:59" ht="25.5">
      <c r="A233" s="237">
        <v>2206550980</v>
      </c>
      <c r="B233" s="238">
        <v>1</v>
      </c>
      <c r="C233" s="239">
        <v>39912</v>
      </c>
      <c r="D233" s="240">
        <v>0.8182407407407407</v>
      </c>
      <c r="E233" s="241">
        <v>42501</v>
      </c>
      <c r="F233" s="241">
        <v>13356</v>
      </c>
      <c r="G233" s="242">
        <v>0.7097222222222223</v>
      </c>
      <c r="H233" s="238" t="s">
        <v>173</v>
      </c>
      <c r="I233" s="238" t="s">
        <v>1</v>
      </c>
      <c r="J233" s="238" t="s">
        <v>10</v>
      </c>
      <c r="K233" s="220"/>
      <c r="L233" s="220"/>
      <c r="M233" s="220"/>
      <c r="N233" s="220"/>
      <c r="O233" s="10">
        <v>4.9</v>
      </c>
      <c r="P233" s="10"/>
      <c r="Q233" s="10"/>
      <c r="R233" s="222"/>
      <c r="S233" s="40"/>
      <c r="T233" s="40"/>
      <c r="U233" s="222"/>
      <c r="V233" s="222"/>
      <c r="W233" s="217"/>
      <c r="X233" s="217">
        <f t="shared" si="14"/>
        <v>0</v>
      </c>
      <c r="Y233" s="218"/>
      <c r="Z233" s="218">
        <f t="shared" si="15"/>
        <v>0</v>
      </c>
      <c r="AA233" s="219"/>
      <c r="AB233" s="219">
        <f t="shared" si="16"/>
        <v>0</v>
      </c>
      <c r="AC233" s="95"/>
      <c r="AD233" s="95">
        <f t="shared" si="17"/>
        <v>0</v>
      </c>
      <c r="AE233" s="220">
        <v>1</v>
      </c>
      <c r="AF233" s="220">
        <f t="shared" si="18"/>
        <v>4.9</v>
      </c>
      <c r="AG233" s="221"/>
      <c r="AH233" s="221">
        <f t="shared" si="19"/>
        <v>0</v>
      </c>
      <c r="AI233" s="222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405">
        <f t="shared" si="20"/>
        <v>0</v>
      </c>
      <c r="BG233" s="7">
        <f t="shared" si="21"/>
        <v>0</v>
      </c>
    </row>
    <row r="234" spans="1:59" ht="12.75">
      <c r="A234" s="138">
        <v>2206550090</v>
      </c>
      <c r="B234" s="139">
        <v>1</v>
      </c>
      <c r="C234" s="140">
        <v>39912</v>
      </c>
      <c r="D234" s="141">
        <v>0.7568518518518519</v>
      </c>
      <c r="E234" s="142">
        <v>44258</v>
      </c>
      <c r="F234" s="142">
        <v>11946</v>
      </c>
      <c r="G234" s="236">
        <v>1.2125</v>
      </c>
      <c r="H234" s="139" t="s">
        <v>25</v>
      </c>
      <c r="I234" s="139" t="s">
        <v>1</v>
      </c>
      <c r="J234" s="139" t="s">
        <v>24</v>
      </c>
      <c r="K234" s="222"/>
      <c r="L234" s="222"/>
      <c r="M234" s="222"/>
      <c r="N234" s="222"/>
      <c r="O234" s="10">
        <v>2.6</v>
      </c>
      <c r="P234" s="10"/>
      <c r="Q234" s="10"/>
      <c r="R234" s="222"/>
      <c r="S234" s="40"/>
      <c r="T234" s="40"/>
      <c r="U234" s="222"/>
      <c r="V234" s="222"/>
      <c r="W234" s="217"/>
      <c r="X234" s="217">
        <f t="shared" si="14"/>
        <v>0</v>
      </c>
      <c r="Y234" s="218"/>
      <c r="Z234" s="218">
        <f t="shared" si="15"/>
        <v>0</v>
      </c>
      <c r="AA234" s="219"/>
      <c r="AB234" s="219">
        <f t="shared" si="16"/>
        <v>0</v>
      </c>
      <c r="AC234" s="95"/>
      <c r="AD234" s="95">
        <f t="shared" si="17"/>
        <v>0</v>
      </c>
      <c r="AE234" s="220"/>
      <c r="AF234" s="220">
        <f t="shared" si="18"/>
        <v>0</v>
      </c>
      <c r="AG234" s="221"/>
      <c r="AH234" s="221">
        <f t="shared" si="19"/>
        <v>0</v>
      </c>
      <c r="AI234" s="222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>
        <v>1</v>
      </c>
      <c r="BE234" s="10"/>
      <c r="BF234" s="405">
        <f t="shared" si="20"/>
        <v>1</v>
      </c>
      <c r="BG234" s="7">
        <f t="shared" si="21"/>
        <v>2.6</v>
      </c>
    </row>
    <row r="235" spans="1:59" ht="25.5">
      <c r="A235" s="211">
        <v>2206548380</v>
      </c>
      <c r="B235" s="212">
        <v>1</v>
      </c>
      <c r="C235" s="213">
        <v>39912</v>
      </c>
      <c r="D235" s="214">
        <v>0.637662037037037</v>
      </c>
      <c r="E235" s="215">
        <v>42308</v>
      </c>
      <c r="F235" s="215">
        <v>13495</v>
      </c>
      <c r="G235" s="212">
        <v>10</v>
      </c>
      <c r="H235" s="212" t="s">
        <v>16</v>
      </c>
      <c r="I235" s="212" t="s">
        <v>1</v>
      </c>
      <c r="J235" s="212" t="s">
        <v>157</v>
      </c>
      <c r="K235" s="217"/>
      <c r="L235" s="217"/>
      <c r="M235" s="217"/>
      <c r="N235" s="217"/>
      <c r="O235" s="10">
        <v>3.2</v>
      </c>
      <c r="P235" s="10"/>
      <c r="Q235" s="10"/>
      <c r="R235" s="222"/>
      <c r="S235" s="40"/>
      <c r="T235" s="40"/>
      <c r="U235" s="222"/>
      <c r="V235" s="222"/>
      <c r="W235" s="217">
        <v>1</v>
      </c>
      <c r="X235" s="217">
        <f t="shared" si="14"/>
        <v>3.2</v>
      </c>
      <c r="Y235" s="218"/>
      <c r="Z235" s="218">
        <f t="shared" si="15"/>
        <v>0</v>
      </c>
      <c r="AA235" s="219"/>
      <c r="AB235" s="219">
        <f t="shared" si="16"/>
        <v>0</v>
      </c>
      <c r="AC235" s="95"/>
      <c r="AD235" s="95">
        <f t="shared" si="17"/>
        <v>0</v>
      </c>
      <c r="AE235" s="220"/>
      <c r="AF235" s="220">
        <f t="shared" si="18"/>
        <v>0</v>
      </c>
      <c r="AG235" s="221"/>
      <c r="AH235" s="221">
        <f t="shared" si="19"/>
        <v>0</v>
      </c>
      <c r="AI235" s="222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405">
        <f t="shared" si="20"/>
        <v>0</v>
      </c>
      <c r="BG235" s="7">
        <f t="shared" si="21"/>
        <v>0</v>
      </c>
    </row>
    <row r="236" spans="1:59" ht="25.5">
      <c r="A236" s="237">
        <v>2206547790</v>
      </c>
      <c r="B236" s="238">
        <v>1</v>
      </c>
      <c r="C236" s="239">
        <v>39912</v>
      </c>
      <c r="D236" s="240">
        <v>0.5967592592592593</v>
      </c>
      <c r="E236" s="251">
        <v>1.78125</v>
      </c>
      <c r="F236" s="241">
        <v>13454</v>
      </c>
      <c r="G236" s="242">
        <v>0.3770833333333334</v>
      </c>
      <c r="H236" s="238" t="s">
        <v>22</v>
      </c>
      <c r="I236" s="238" t="s">
        <v>1</v>
      </c>
      <c r="J236" s="238" t="s">
        <v>10</v>
      </c>
      <c r="K236" s="220"/>
      <c r="L236" s="220"/>
      <c r="M236" s="220"/>
      <c r="N236" s="220"/>
      <c r="O236" s="10">
        <v>2.5</v>
      </c>
      <c r="P236" s="10"/>
      <c r="Q236" s="10"/>
      <c r="R236" s="222"/>
      <c r="S236" s="40"/>
      <c r="T236" s="40"/>
      <c r="U236" s="222"/>
      <c r="V236" s="222"/>
      <c r="W236" s="217"/>
      <c r="X236" s="217">
        <f t="shared" si="14"/>
        <v>0</v>
      </c>
      <c r="Y236" s="218"/>
      <c r="Z236" s="218">
        <f t="shared" si="15"/>
        <v>0</v>
      </c>
      <c r="AA236" s="219"/>
      <c r="AB236" s="219">
        <f t="shared" si="16"/>
        <v>0</v>
      </c>
      <c r="AC236" s="95"/>
      <c r="AD236" s="95">
        <f t="shared" si="17"/>
        <v>0</v>
      </c>
      <c r="AE236" s="220">
        <v>1</v>
      </c>
      <c r="AF236" s="220">
        <f t="shared" si="18"/>
        <v>2.5</v>
      </c>
      <c r="AG236" s="221"/>
      <c r="AH236" s="221">
        <f t="shared" si="19"/>
        <v>0</v>
      </c>
      <c r="AI236" s="222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405">
        <f t="shared" si="20"/>
        <v>0</v>
      </c>
      <c r="BG236" s="7">
        <f t="shared" si="21"/>
        <v>0</v>
      </c>
    </row>
    <row r="237" spans="1:59" ht="12.75">
      <c r="A237" s="211">
        <v>2206547180</v>
      </c>
      <c r="B237" s="224">
        <v>1</v>
      </c>
      <c r="C237" s="225">
        <v>39912</v>
      </c>
      <c r="D237" s="226">
        <v>0.5552430555555555</v>
      </c>
      <c r="E237" s="227">
        <v>42338</v>
      </c>
      <c r="F237" s="227">
        <v>13259</v>
      </c>
      <c r="G237" s="235">
        <v>0.4166666666666667</v>
      </c>
      <c r="H237" s="224" t="s">
        <v>52</v>
      </c>
      <c r="I237" s="224" t="s">
        <v>1</v>
      </c>
      <c r="J237" s="224" t="s">
        <v>12</v>
      </c>
      <c r="K237" s="218"/>
      <c r="L237" s="218"/>
      <c r="M237" s="218"/>
      <c r="N237" s="218"/>
      <c r="O237" s="10">
        <v>3.6</v>
      </c>
      <c r="P237" s="10"/>
      <c r="Q237" s="10"/>
      <c r="R237" s="222"/>
      <c r="S237" s="40"/>
      <c r="T237" s="40"/>
      <c r="U237" s="222"/>
      <c r="V237" s="222"/>
      <c r="W237" s="217"/>
      <c r="X237" s="217">
        <f t="shared" si="14"/>
        <v>0</v>
      </c>
      <c r="Y237" s="218">
        <v>1</v>
      </c>
      <c r="Z237" s="218">
        <f t="shared" si="15"/>
        <v>3.6</v>
      </c>
      <c r="AA237" s="219"/>
      <c r="AB237" s="219">
        <f t="shared" si="16"/>
        <v>0</v>
      </c>
      <c r="AC237" s="95"/>
      <c r="AD237" s="95">
        <f t="shared" si="17"/>
        <v>0</v>
      </c>
      <c r="AE237" s="220"/>
      <c r="AF237" s="220">
        <f t="shared" si="18"/>
        <v>0</v>
      </c>
      <c r="AG237" s="221"/>
      <c r="AH237" s="221">
        <f t="shared" si="19"/>
        <v>0</v>
      </c>
      <c r="AI237" s="222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405">
        <f t="shared" si="20"/>
        <v>0</v>
      </c>
      <c r="BG237" s="7">
        <f t="shared" si="21"/>
        <v>0</v>
      </c>
    </row>
    <row r="238" spans="1:59" ht="12.75">
      <c r="A238" s="211">
        <v>2206543700</v>
      </c>
      <c r="B238" s="139">
        <v>1</v>
      </c>
      <c r="C238" s="140">
        <v>39912</v>
      </c>
      <c r="D238" s="141">
        <v>0.3137037037037037</v>
      </c>
      <c r="E238" s="142">
        <v>44247</v>
      </c>
      <c r="F238" s="250">
        <v>0.5243055555555556</v>
      </c>
      <c r="G238" s="236">
        <v>1.1298611111111112</v>
      </c>
      <c r="H238" s="139" t="s">
        <v>13</v>
      </c>
      <c r="I238" s="139" t="s">
        <v>1</v>
      </c>
      <c r="J238" s="139" t="s">
        <v>24</v>
      </c>
      <c r="K238" s="222"/>
      <c r="L238" s="222"/>
      <c r="M238" s="222"/>
      <c r="N238" s="222"/>
      <c r="O238" s="10">
        <v>2.7</v>
      </c>
      <c r="P238" s="10"/>
      <c r="Q238" s="10"/>
      <c r="R238" s="222"/>
      <c r="S238" s="40"/>
      <c r="T238" s="40"/>
      <c r="U238" s="222"/>
      <c r="V238" s="222"/>
      <c r="W238" s="217"/>
      <c r="X238" s="217">
        <f t="shared" si="14"/>
        <v>0</v>
      </c>
      <c r="Y238" s="218"/>
      <c r="Z238" s="218">
        <f t="shared" si="15"/>
        <v>0</v>
      </c>
      <c r="AA238" s="219"/>
      <c r="AB238" s="219">
        <f t="shared" si="16"/>
        <v>0</v>
      </c>
      <c r="AC238" s="95"/>
      <c r="AD238" s="95">
        <f t="shared" si="17"/>
        <v>0</v>
      </c>
      <c r="AE238" s="220"/>
      <c r="AF238" s="220">
        <f t="shared" si="18"/>
        <v>0</v>
      </c>
      <c r="AG238" s="221"/>
      <c r="AH238" s="221">
        <f t="shared" si="19"/>
        <v>0</v>
      </c>
      <c r="AI238" s="222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>
        <v>1</v>
      </c>
      <c r="BE238" s="10"/>
      <c r="BF238" s="405">
        <f t="shared" si="20"/>
        <v>1</v>
      </c>
      <c r="BG238" s="7">
        <f t="shared" si="21"/>
        <v>2.7</v>
      </c>
    </row>
    <row r="239" spans="1:59" ht="25.5">
      <c r="A239" s="237">
        <v>2206542030</v>
      </c>
      <c r="B239" s="238">
        <v>1</v>
      </c>
      <c r="C239" s="239">
        <v>39912</v>
      </c>
      <c r="D239" s="240">
        <v>0.19663194444444443</v>
      </c>
      <c r="E239" s="241">
        <v>42506</v>
      </c>
      <c r="F239" s="241">
        <v>13366</v>
      </c>
      <c r="G239" s="242">
        <v>0.3763888888888889</v>
      </c>
      <c r="H239" s="238" t="s">
        <v>11</v>
      </c>
      <c r="I239" s="238" t="s">
        <v>1</v>
      </c>
      <c r="J239" s="238" t="s">
        <v>10</v>
      </c>
      <c r="K239" s="220"/>
      <c r="L239" s="220"/>
      <c r="M239" s="220"/>
      <c r="N239" s="220"/>
      <c r="O239" s="10">
        <v>3.7</v>
      </c>
      <c r="P239" s="10"/>
      <c r="Q239" s="10"/>
      <c r="R239" s="222"/>
      <c r="S239" s="40"/>
      <c r="T239" s="40"/>
      <c r="U239" s="222"/>
      <c r="V239" s="222"/>
      <c r="W239" s="217"/>
      <c r="X239" s="217">
        <f t="shared" si="14"/>
        <v>0</v>
      </c>
      <c r="Y239" s="218"/>
      <c r="Z239" s="218">
        <f t="shared" si="15"/>
        <v>0</v>
      </c>
      <c r="AA239" s="219"/>
      <c r="AB239" s="219">
        <f t="shared" si="16"/>
        <v>0</v>
      </c>
      <c r="AC239" s="95"/>
      <c r="AD239" s="95">
        <f t="shared" si="17"/>
        <v>0</v>
      </c>
      <c r="AE239" s="220">
        <v>1</v>
      </c>
      <c r="AF239" s="220">
        <f t="shared" si="18"/>
        <v>3.7</v>
      </c>
      <c r="AG239" s="221"/>
      <c r="AH239" s="221">
        <f t="shared" si="19"/>
        <v>0</v>
      </c>
      <c r="AI239" s="222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405">
        <f t="shared" si="20"/>
        <v>0</v>
      </c>
      <c r="BG239" s="7">
        <f t="shared" si="21"/>
        <v>0</v>
      </c>
    </row>
    <row r="240" spans="1:59" ht="25.5">
      <c r="A240" s="237">
        <v>2206541910</v>
      </c>
      <c r="B240" s="238">
        <v>1</v>
      </c>
      <c r="C240" s="239">
        <v>39912</v>
      </c>
      <c r="D240" s="240">
        <v>0.18939814814814815</v>
      </c>
      <c r="E240" s="241">
        <v>42445</v>
      </c>
      <c r="F240" s="242">
        <v>0.5708333333333333</v>
      </c>
      <c r="G240" s="242">
        <v>0.3340277777777778</v>
      </c>
      <c r="H240" s="238" t="s">
        <v>37</v>
      </c>
      <c r="I240" s="238" t="s">
        <v>1</v>
      </c>
      <c r="J240" s="238" t="s">
        <v>10</v>
      </c>
      <c r="K240" s="220"/>
      <c r="L240" s="220"/>
      <c r="M240" s="220"/>
      <c r="N240" s="220"/>
      <c r="O240" s="10">
        <v>4</v>
      </c>
      <c r="P240" s="10"/>
      <c r="Q240" s="10"/>
      <c r="R240" s="222"/>
      <c r="S240" s="40"/>
      <c r="T240" s="40"/>
      <c r="U240" s="222"/>
      <c r="V240" s="222"/>
      <c r="W240" s="217"/>
      <c r="X240" s="217">
        <f t="shared" si="14"/>
        <v>0</v>
      </c>
      <c r="Y240" s="218"/>
      <c r="Z240" s="218">
        <f t="shared" si="15"/>
        <v>0</v>
      </c>
      <c r="AA240" s="219"/>
      <c r="AB240" s="219">
        <f t="shared" si="16"/>
        <v>0</v>
      </c>
      <c r="AC240" s="95"/>
      <c r="AD240" s="95">
        <f t="shared" si="17"/>
        <v>0</v>
      </c>
      <c r="AE240" s="220">
        <v>1</v>
      </c>
      <c r="AF240" s="220">
        <f t="shared" si="18"/>
        <v>4</v>
      </c>
      <c r="AG240" s="221"/>
      <c r="AH240" s="221">
        <f t="shared" si="19"/>
        <v>0</v>
      </c>
      <c r="AI240" s="222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405">
        <f t="shared" si="20"/>
        <v>0</v>
      </c>
      <c r="BG240" s="7">
        <f t="shared" si="21"/>
        <v>0</v>
      </c>
    </row>
    <row r="241" spans="1:59" ht="25.5">
      <c r="A241" s="228">
        <v>2206541410</v>
      </c>
      <c r="B241" s="229">
        <v>1</v>
      </c>
      <c r="C241" s="230">
        <v>39912</v>
      </c>
      <c r="D241" s="231">
        <v>0.15410879629629629</v>
      </c>
      <c r="E241" s="234">
        <v>1.7854166666666667</v>
      </c>
      <c r="F241" s="232">
        <v>13332</v>
      </c>
      <c r="G241" s="233">
        <v>0.38055555555555554</v>
      </c>
      <c r="H241" s="229" t="s">
        <v>9</v>
      </c>
      <c r="I241" s="229" t="s">
        <v>1</v>
      </c>
      <c r="J241" s="229" t="s">
        <v>153</v>
      </c>
      <c r="K241" s="219"/>
      <c r="L241" s="219"/>
      <c r="M241" s="219"/>
      <c r="N241" s="219"/>
      <c r="O241" s="10">
        <v>3.1</v>
      </c>
      <c r="P241" s="10"/>
      <c r="Q241" s="10"/>
      <c r="R241" s="222"/>
      <c r="S241" s="40"/>
      <c r="T241" s="40"/>
      <c r="U241" s="222"/>
      <c r="V241" s="222"/>
      <c r="W241" s="217"/>
      <c r="X241" s="217">
        <f t="shared" si="14"/>
        <v>0</v>
      </c>
      <c r="Y241" s="218"/>
      <c r="Z241" s="218">
        <f t="shared" si="15"/>
        <v>0</v>
      </c>
      <c r="AA241" s="219">
        <v>1</v>
      </c>
      <c r="AB241" s="219">
        <f t="shared" si="16"/>
        <v>3.1</v>
      </c>
      <c r="AC241" s="95"/>
      <c r="AD241" s="95">
        <f t="shared" si="17"/>
        <v>0</v>
      </c>
      <c r="AE241" s="220"/>
      <c r="AF241" s="220">
        <f t="shared" si="18"/>
        <v>0</v>
      </c>
      <c r="AG241" s="221"/>
      <c r="AH241" s="221">
        <f t="shared" si="19"/>
        <v>0</v>
      </c>
      <c r="AI241" s="222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405">
        <f t="shared" si="20"/>
        <v>0</v>
      </c>
      <c r="BG241" s="7">
        <f t="shared" si="21"/>
        <v>0</v>
      </c>
    </row>
    <row r="242" spans="1:59" ht="12.75">
      <c r="A242" s="223">
        <v>2206541141</v>
      </c>
      <c r="B242" s="224">
        <v>1</v>
      </c>
      <c r="C242" s="225">
        <v>39912</v>
      </c>
      <c r="D242" s="226">
        <v>0.13532407407407407</v>
      </c>
      <c r="E242" s="227">
        <v>42338</v>
      </c>
      <c r="F242" s="227">
        <v>13437</v>
      </c>
      <c r="G242" s="235">
        <v>0.75</v>
      </c>
      <c r="H242" s="224" t="s">
        <v>154</v>
      </c>
      <c r="I242" s="224" t="s">
        <v>1</v>
      </c>
      <c r="J242" s="224" t="s">
        <v>12</v>
      </c>
      <c r="K242" s="218"/>
      <c r="L242" s="218"/>
      <c r="M242" s="218"/>
      <c r="N242" s="218"/>
      <c r="O242" s="10">
        <v>4.2</v>
      </c>
      <c r="P242" s="10"/>
      <c r="Q242" s="10"/>
      <c r="R242" s="222"/>
      <c r="S242" s="40"/>
      <c r="T242" s="40"/>
      <c r="U242" s="222"/>
      <c r="V242" s="222"/>
      <c r="W242" s="217"/>
      <c r="X242" s="217">
        <f t="shared" si="14"/>
        <v>0</v>
      </c>
      <c r="Y242" s="218">
        <v>1</v>
      </c>
      <c r="Z242" s="218">
        <f t="shared" si="15"/>
        <v>4.2</v>
      </c>
      <c r="AA242" s="219"/>
      <c r="AB242" s="219">
        <f t="shared" si="16"/>
        <v>0</v>
      </c>
      <c r="AC242" s="95"/>
      <c r="AD242" s="95">
        <f t="shared" si="17"/>
        <v>0</v>
      </c>
      <c r="AE242" s="220"/>
      <c r="AF242" s="220">
        <f t="shared" si="18"/>
        <v>0</v>
      </c>
      <c r="AG242" s="221"/>
      <c r="AH242" s="221">
        <f t="shared" si="19"/>
        <v>0</v>
      </c>
      <c r="AI242" s="222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405">
        <f t="shared" si="20"/>
        <v>0</v>
      </c>
      <c r="BG242" s="7">
        <f t="shared" si="21"/>
        <v>0</v>
      </c>
    </row>
    <row r="243" spans="1:59" ht="25.5">
      <c r="A243" s="237">
        <v>2206539720</v>
      </c>
      <c r="B243" s="238">
        <v>1</v>
      </c>
      <c r="C243" s="239">
        <v>39912</v>
      </c>
      <c r="D243" s="240">
        <v>0.03679398148148148</v>
      </c>
      <c r="E243" s="241">
        <v>42484</v>
      </c>
      <c r="F243" s="241">
        <v>13343</v>
      </c>
      <c r="G243" s="242">
        <v>0.6277777777777778</v>
      </c>
      <c r="H243" s="238" t="s">
        <v>155</v>
      </c>
      <c r="I243" s="238" t="s">
        <v>1</v>
      </c>
      <c r="J243" s="238" t="s">
        <v>10</v>
      </c>
      <c r="K243" s="220"/>
      <c r="L243" s="220"/>
      <c r="M243" s="220"/>
      <c r="N243" s="220"/>
      <c r="O243" s="10">
        <v>5.1</v>
      </c>
      <c r="P243" s="10"/>
      <c r="Q243" s="10"/>
      <c r="R243" s="222"/>
      <c r="S243" s="40"/>
      <c r="T243" s="40"/>
      <c r="U243" s="222"/>
      <c r="V243" s="222"/>
      <c r="W243" s="217"/>
      <c r="X243" s="217">
        <f t="shared" si="14"/>
        <v>0</v>
      </c>
      <c r="Y243" s="218"/>
      <c r="Z243" s="218">
        <f t="shared" si="15"/>
        <v>0</v>
      </c>
      <c r="AA243" s="219"/>
      <c r="AB243" s="219">
        <f t="shared" si="16"/>
        <v>0</v>
      </c>
      <c r="AC243" s="95"/>
      <c r="AD243" s="95">
        <f t="shared" si="17"/>
        <v>0</v>
      </c>
      <c r="AE243" s="220">
        <v>1</v>
      </c>
      <c r="AF243" s="220">
        <f t="shared" si="18"/>
        <v>5.1</v>
      </c>
      <c r="AG243" s="221"/>
      <c r="AH243" s="221">
        <f t="shared" si="19"/>
        <v>0</v>
      </c>
      <c r="AI243" s="222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405">
        <f t="shared" si="20"/>
        <v>0</v>
      </c>
      <c r="BG243" s="7">
        <f t="shared" si="21"/>
        <v>0</v>
      </c>
    </row>
    <row r="244" spans="1:59" ht="12.75">
      <c r="A244" s="237">
        <v>2206538780</v>
      </c>
      <c r="B244" s="224">
        <v>1</v>
      </c>
      <c r="C244" s="225">
        <v>39911</v>
      </c>
      <c r="D244" s="226">
        <v>0.9709027777777778</v>
      </c>
      <c r="E244" s="227">
        <v>42391</v>
      </c>
      <c r="F244" s="227">
        <v>13325</v>
      </c>
      <c r="G244" s="235">
        <v>0.4222222222222222</v>
      </c>
      <c r="H244" s="224" t="s">
        <v>15</v>
      </c>
      <c r="I244" s="224" t="s">
        <v>1</v>
      </c>
      <c r="J244" s="224" t="s">
        <v>12</v>
      </c>
      <c r="K244" s="218"/>
      <c r="L244" s="218"/>
      <c r="M244" s="218"/>
      <c r="N244" s="218"/>
      <c r="O244" s="10">
        <v>3.3</v>
      </c>
      <c r="P244" s="10"/>
      <c r="Q244" s="10"/>
      <c r="R244" s="222"/>
      <c r="S244" s="40"/>
      <c r="T244" s="40"/>
      <c r="U244" s="222"/>
      <c r="V244" s="222"/>
      <c r="W244" s="217"/>
      <c r="X244" s="217">
        <f t="shared" si="14"/>
        <v>0</v>
      </c>
      <c r="Y244" s="218">
        <v>1</v>
      </c>
      <c r="Z244" s="218">
        <f t="shared" si="15"/>
        <v>3.3</v>
      </c>
      <c r="AA244" s="219"/>
      <c r="AB244" s="219">
        <f t="shared" si="16"/>
        <v>0</v>
      </c>
      <c r="AC244" s="95"/>
      <c r="AD244" s="95">
        <f t="shared" si="17"/>
        <v>0</v>
      </c>
      <c r="AE244" s="220"/>
      <c r="AF244" s="220">
        <f t="shared" si="18"/>
        <v>0</v>
      </c>
      <c r="AG244" s="221"/>
      <c r="AH244" s="221">
        <f t="shared" si="19"/>
        <v>0</v>
      </c>
      <c r="AI244" s="222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405">
        <f t="shared" si="20"/>
        <v>0</v>
      </c>
      <c r="BG244" s="7">
        <f t="shared" si="21"/>
        <v>0</v>
      </c>
    </row>
    <row r="245" spans="1:59" ht="25.5">
      <c r="A245" s="237">
        <v>2206538560</v>
      </c>
      <c r="B245" s="238">
        <v>1</v>
      </c>
      <c r="C245" s="239">
        <v>39911</v>
      </c>
      <c r="D245" s="240">
        <v>0.9561342592592593</v>
      </c>
      <c r="E245" s="241">
        <v>42507</v>
      </c>
      <c r="F245" s="241">
        <v>13364</v>
      </c>
      <c r="G245" s="242">
        <v>0.41805555555555557</v>
      </c>
      <c r="H245" s="238" t="s">
        <v>156</v>
      </c>
      <c r="I245" s="238" t="s">
        <v>1</v>
      </c>
      <c r="J245" s="238" t="s">
        <v>10</v>
      </c>
      <c r="K245" s="220"/>
      <c r="L245" s="220"/>
      <c r="M245" s="220"/>
      <c r="N245" s="220"/>
      <c r="O245" s="10">
        <v>4.3</v>
      </c>
      <c r="P245" s="10"/>
      <c r="Q245" s="10"/>
      <c r="R245" s="222"/>
      <c r="S245" s="40"/>
      <c r="T245" s="40"/>
      <c r="U245" s="222"/>
      <c r="V245" s="222"/>
      <c r="W245" s="217"/>
      <c r="X245" s="217">
        <f t="shared" si="14"/>
        <v>0</v>
      </c>
      <c r="Y245" s="218"/>
      <c r="Z245" s="218">
        <f t="shared" si="15"/>
        <v>0</v>
      </c>
      <c r="AA245" s="219"/>
      <c r="AB245" s="219">
        <f t="shared" si="16"/>
        <v>0</v>
      </c>
      <c r="AC245" s="95"/>
      <c r="AD245" s="95">
        <f t="shared" si="17"/>
        <v>0</v>
      </c>
      <c r="AE245" s="220">
        <v>1</v>
      </c>
      <c r="AF245" s="220">
        <f t="shared" si="18"/>
        <v>4.3</v>
      </c>
      <c r="AG245" s="221"/>
      <c r="AH245" s="221">
        <f t="shared" si="19"/>
        <v>0</v>
      </c>
      <c r="AI245" s="222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405">
        <f t="shared" si="20"/>
        <v>0</v>
      </c>
      <c r="BG245" s="7">
        <f t="shared" si="21"/>
        <v>0</v>
      </c>
    </row>
    <row r="246" spans="1:59" ht="12.75">
      <c r="A246" s="223">
        <v>2206538190</v>
      </c>
      <c r="B246" s="224">
        <v>1</v>
      </c>
      <c r="C246" s="225">
        <v>39911</v>
      </c>
      <c r="D246" s="226">
        <v>0.9305092592592592</v>
      </c>
      <c r="E246" s="227">
        <v>42364</v>
      </c>
      <c r="F246" s="227">
        <v>13395</v>
      </c>
      <c r="G246" s="235">
        <v>0.37777777777777777</v>
      </c>
      <c r="H246" s="224" t="s">
        <v>13</v>
      </c>
      <c r="I246" s="224" t="s">
        <v>1</v>
      </c>
      <c r="J246" s="224" t="s">
        <v>12</v>
      </c>
      <c r="K246" s="218"/>
      <c r="L246" s="218"/>
      <c r="M246" s="218"/>
      <c r="N246" s="218"/>
      <c r="O246" s="10">
        <v>2.7</v>
      </c>
      <c r="P246" s="10"/>
      <c r="Q246" s="10"/>
      <c r="R246" s="222"/>
      <c r="S246" s="40"/>
      <c r="T246" s="40"/>
      <c r="U246" s="222"/>
      <c r="V246" s="222"/>
      <c r="W246" s="217"/>
      <c r="X246" s="217">
        <f t="shared" si="14"/>
        <v>0</v>
      </c>
      <c r="Y246" s="218">
        <v>1</v>
      </c>
      <c r="Z246" s="218">
        <f t="shared" si="15"/>
        <v>2.7</v>
      </c>
      <c r="AA246" s="219"/>
      <c r="AB246" s="219">
        <f t="shared" si="16"/>
        <v>0</v>
      </c>
      <c r="AC246" s="95"/>
      <c r="AD246" s="95">
        <f t="shared" si="17"/>
        <v>0</v>
      </c>
      <c r="AE246" s="220"/>
      <c r="AF246" s="220">
        <f t="shared" si="18"/>
        <v>0</v>
      </c>
      <c r="AG246" s="221"/>
      <c r="AH246" s="221">
        <f t="shared" si="19"/>
        <v>0</v>
      </c>
      <c r="AI246" s="222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405">
        <f t="shared" si="20"/>
        <v>0</v>
      </c>
      <c r="BG246" s="7">
        <f t="shared" si="21"/>
        <v>0</v>
      </c>
    </row>
    <row r="247" spans="1:59" ht="12.75">
      <c r="A247" s="223">
        <v>2206535580</v>
      </c>
      <c r="B247" s="224">
        <v>1</v>
      </c>
      <c r="C247" s="225">
        <v>39911</v>
      </c>
      <c r="D247" s="226">
        <v>0.7490162037037037</v>
      </c>
      <c r="E247" s="227">
        <v>42364</v>
      </c>
      <c r="F247" s="227">
        <v>13396</v>
      </c>
      <c r="G247" s="235">
        <v>0.33888888888888885</v>
      </c>
      <c r="H247" s="224" t="s">
        <v>16</v>
      </c>
      <c r="I247" s="224" t="s">
        <v>1</v>
      </c>
      <c r="J247" s="224" t="s">
        <v>12</v>
      </c>
      <c r="K247" s="218"/>
      <c r="L247" s="218"/>
      <c r="M247" s="218"/>
      <c r="N247" s="218"/>
      <c r="O247" s="10">
        <v>3.2</v>
      </c>
      <c r="P247" s="10"/>
      <c r="Q247" s="10"/>
      <c r="R247" s="222"/>
      <c r="S247" s="40"/>
      <c r="T247" s="40"/>
      <c r="U247" s="222"/>
      <c r="V247" s="222"/>
      <c r="W247" s="217"/>
      <c r="X247" s="217">
        <f t="shared" si="14"/>
        <v>0</v>
      </c>
      <c r="Y247" s="218">
        <v>1</v>
      </c>
      <c r="Z247" s="218">
        <f t="shared" si="15"/>
        <v>3.2</v>
      </c>
      <c r="AA247" s="219"/>
      <c r="AB247" s="219">
        <f t="shared" si="16"/>
        <v>0</v>
      </c>
      <c r="AC247" s="95"/>
      <c r="AD247" s="95">
        <f t="shared" si="17"/>
        <v>0</v>
      </c>
      <c r="AE247" s="220"/>
      <c r="AF247" s="220">
        <f t="shared" si="18"/>
        <v>0</v>
      </c>
      <c r="AG247" s="221"/>
      <c r="AH247" s="221">
        <f t="shared" si="19"/>
        <v>0</v>
      </c>
      <c r="AI247" s="222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405">
        <f t="shared" si="20"/>
        <v>0</v>
      </c>
      <c r="BG247" s="7">
        <f t="shared" si="21"/>
        <v>0</v>
      </c>
    </row>
    <row r="248" spans="1:59" ht="12.75">
      <c r="A248" s="223">
        <v>1206531750</v>
      </c>
      <c r="B248" s="224">
        <v>1</v>
      </c>
      <c r="C248" s="225">
        <v>39911</v>
      </c>
      <c r="D248" s="226">
        <v>0.4832986111111111</v>
      </c>
      <c r="E248" s="227">
        <v>42355</v>
      </c>
      <c r="F248" s="227">
        <v>13328</v>
      </c>
      <c r="G248" s="235">
        <v>0.42083333333333334</v>
      </c>
      <c r="H248" s="224" t="s">
        <v>21</v>
      </c>
      <c r="I248" s="224" t="s">
        <v>1</v>
      </c>
      <c r="J248" s="224" t="s">
        <v>12</v>
      </c>
      <c r="K248" s="218"/>
      <c r="L248" s="218"/>
      <c r="M248" s="218"/>
      <c r="N248" s="218"/>
      <c r="O248" s="10">
        <v>3.5</v>
      </c>
      <c r="P248" s="10"/>
      <c r="Q248" s="10"/>
      <c r="R248" s="222"/>
      <c r="S248" s="40"/>
      <c r="T248" s="40"/>
      <c r="U248" s="222"/>
      <c r="V248" s="222"/>
      <c r="W248" s="217"/>
      <c r="X248" s="217">
        <f t="shared" si="14"/>
        <v>0</v>
      </c>
      <c r="Y248" s="218">
        <v>1</v>
      </c>
      <c r="Z248" s="218">
        <f t="shared" si="15"/>
        <v>3.5</v>
      </c>
      <c r="AA248" s="219"/>
      <c r="AB248" s="219">
        <f t="shared" si="16"/>
        <v>0</v>
      </c>
      <c r="AC248" s="95"/>
      <c r="AD248" s="95">
        <f t="shared" si="17"/>
        <v>0</v>
      </c>
      <c r="AE248" s="220"/>
      <c r="AF248" s="220">
        <f t="shared" si="18"/>
        <v>0</v>
      </c>
      <c r="AG248" s="221"/>
      <c r="AH248" s="221">
        <f t="shared" si="19"/>
        <v>0</v>
      </c>
      <c r="AI248" s="222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405">
        <f t="shared" si="20"/>
        <v>0</v>
      </c>
      <c r="BG248" s="7">
        <f t="shared" si="21"/>
        <v>0</v>
      </c>
    </row>
    <row r="249" spans="1:59" ht="12.75">
      <c r="A249" s="223">
        <v>1206531130</v>
      </c>
      <c r="B249" s="224">
        <v>1</v>
      </c>
      <c r="C249" s="225">
        <v>39911</v>
      </c>
      <c r="D249" s="226">
        <v>0.4403819444444444</v>
      </c>
      <c r="E249" s="227">
        <v>42352</v>
      </c>
      <c r="F249" s="227">
        <v>13381</v>
      </c>
      <c r="G249" s="235">
        <v>0.3763888888888889</v>
      </c>
      <c r="H249" s="224" t="s">
        <v>9</v>
      </c>
      <c r="I249" s="224" t="s">
        <v>1</v>
      </c>
      <c r="J249" s="224" t="s">
        <v>12</v>
      </c>
      <c r="K249" s="218"/>
      <c r="L249" s="218"/>
      <c r="M249" s="218"/>
      <c r="N249" s="218"/>
      <c r="O249" s="10">
        <v>3.1</v>
      </c>
      <c r="P249" s="10"/>
      <c r="Q249" s="10"/>
      <c r="R249" s="222"/>
      <c r="S249" s="40"/>
      <c r="T249" s="40"/>
      <c r="U249" s="222"/>
      <c r="V249" s="222"/>
      <c r="W249" s="217"/>
      <c r="X249" s="217">
        <f t="shared" si="14"/>
        <v>0</v>
      </c>
      <c r="Y249" s="218">
        <v>1</v>
      </c>
      <c r="Z249" s="218">
        <f t="shared" si="15"/>
        <v>3.1</v>
      </c>
      <c r="AA249" s="219"/>
      <c r="AB249" s="219">
        <f t="shared" si="16"/>
        <v>0</v>
      </c>
      <c r="AC249" s="95"/>
      <c r="AD249" s="95">
        <f t="shared" si="17"/>
        <v>0</v>
      </c>
      <c r="AE249" s="220"/>
      <c r="AF249" s="220">
        <f t="shared" si="18"/>
        <v>0</v>
      </c>
      <c r="AG249" s="221"/>
      <c r="AH249" s="221">
        <f t="shared" si="19"/>
        <v>0</v>
      </c>
      <c r="AI249" s="222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405">
        <f t="shared" si="20"/>
        <v>0</v>
      </c>
      <c r="BG249" s="7">
        <f t="shared" si="21"/>
        <v>0</v>
      </c>
    </row>
    <row r="250" spans="1:59" ht="12.75">
      <c r="A250" s="223">
        <v>2206528390</v>
      </c>
      <c r="B250" s="224">
        <v>1</v>
      </c>
      <c r="C250" s="225">
        <v>39911</v>
      </c>
      <c r="D250" s="226">
        <v>0.25027777777777777</v>
      </c>
      <c r="E250" s="243">
        <v>1.7763888888888888</v>
      </c>
      <c r="F250" s="235">
        <v>0.5666666666666667</v>
      </c>
      <c r="G250" s="235">
        <v>0.38125</v>
      </c>
      <c r="H250" s="224" t="s">
        <v>63</v>
      </c>
      <c r="I250" s="224" t="s">
        <v>1</v>
      </c>
      <c r="J250" s="224" t="s">
        <v>12</v>
      </c>
      <c r="K250" s="218"/>
      <c r="L250" s="218"/>
      <c r="M250" s="218"/>
      <c r="N250" s="218"/>
      <c r="O250" s="10">
        <v>2.1</v>
      </c>
      <c r="P250" s="10"/>
      <c r="Q250" s="10"/>
      <c r="R250" s="222"/>
      <c r="S250" s="40"/>
      <c r="T250" s="40"/>
      <c r="U250" s="222"/>
      <c r="V250" s="222"/>
      <c r="W250" s="217"/>
      <c r="X250" s="217">
        <f t="shared" si="14"/>
        <v>0</v>
      </c>
      <c r="Y250" s="218">
        <v>1</v>
      </c>
      <c r="Z250" s="218">
        <f t="shared" si="15"/>
        <v>2.1</v>
      </c>
      <c r="AA250" s="219"/>
      <c r="AB250" s="219">
        <f t="shared" si="16"/>
        <v>0</v>
      </c>
      <c r="AC250" s="95"/>
      <c r="AD250" s="95">
        <f t="shared" si="17"/>
        <v>0</v>
      </c>
      <c r="AE250" s="220"/>
      <c r="AF250" s="220">
        <f t="shared" si="18"/>
        <v>0</v>
      </c>
      <c r="AG250" s="221"/>
      <c r="AH250" s="221">
        <f t="shared" si="19"/>
        <v>0</v>
      </c>
      <c r="AI250" s="222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405">
        <f t="shared" si="20"/>
        <v>0</v>
      </c>
      <c r="BG250" s="7">
        <f t="shared" si="21"/>
        <v>0</v>
      </c>
    </row>
    <row r="251" spans="1:59" ht="25.5">
      <c r="A251" s="211">
        <v>2206527470</v>
      </c>
      <c r="B251" s="212">
        <v>1</v>
      </c>
      <c r="C251" s="213">
        <v>39911</v>
      </c>
      <c r="D251" s="214">
        <v>0.1858912037037037</v>
      </c>
      <c r="E251" s="215">
        <v>42305</v>
      </c>
      <c r="F251" s="215">
        <v>13467</v>
      </c>
      <c r="G251" s="216">
        <v>0.4215277777777778</v>
      </c>
      <c r="H251" s="212" t="s">
        <v>11</v>
      </c>
      <c r="I251" s="212" t="s">
        <v>1</v>
      </c>
      <c r="J251" s="212" t="s">
        <v>157</v>
      </c>
      <c r="K251" s="217"/>
      <c r="L251" s="217"/>
      <c r="M251" s="217"/>
      <c r="N251" s="217"/>
      <c r="O251" s="10">
        <v>3.7</v>
      </c>
      <c r="P251" s="10"/>
      <c r="Q251" s="10"/>
      <c r="R251" s="222"/>
      <c r="S251" s="40"/>
      <c r="T251" s="40"/>
      <c r="U251" s="222"/>
      <c r="V251" s="222"/>
      <c r="W251" s="217">
        <v>1</v>
      </c>
      <c r="X251" s="217">
        <f t="shared" si="14"/>
        <v>3.7</v>
      </c>
      <c r="Y251" s="218"/>
      <c r="Z251" s="218">
        <f t="shared" si="15"/>
        <v>0</v>
      </c>
      <c r="AA251" s="219"/>
      <c r="AB251" s="219">
        <f t="shared" si="16"/>
        <v>0</v>
      </c>
      <c r="AC251" s="95"/>
      <c r="AD251" s="95">
        <f t="shared" si="17"/>
        <v>0</v>
      </c>
      <c r="AE251" s="220"/>
      <c r="AF251" s="220">
        <f t="shared" si="18"/>
        <v>0</v>
      </c>
      <c r="AG251" s="221"/>
      <c r="AH251" s="221">
        <f t="shared" si="19"/>
        <v>0</v>
      </c>
      <c r="AI251" s="222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405">
        <f t="shared" si="20"/>
        <v>0</v>
      </c>
      <c r="BG251" s="7">
        <f t="shared" si="21"/>
        <v>0</v>
      </c>
    </row>
    <row r="252" spans="1:59" ht="12.75">
      <c r="A252" s="223">
        <v>2206526590</v>
      </c>
      <c r="B252" s="224">
        <v>1</v>
      </c>
      <c r="C252" s="225">
        <v>39911</v>
      </c>
      <c r="D252" s="226">
        <v>0.12539351851851852</v>
      </c>
      <c r="E252" s="227">
        <v>42299</v>
      </c>
      <c r="F252" s="227">
        <v>13459</v>
      </c>
      <c r="G252" s="224">
        <v>10</v>
      </c>
      <c r="H252" s="224" t="s">
        <v>21</v>
      </c>
      <c r="I252" s="224" t="s">
        <v>1</v>
      </c>
      <c r="J252" s="224" t="s">
        <v>12</v>
      </c>
      <c r="K252" s="218"/>
      <c r="L252" s="218"/>
      <c r="M252" s="218"/>
      <c r="N252" s="218"/>
      <c r="O252" s="10">
        <v>3.5</v>
      </c>
      <c r="P252" s="10"/>
      <c r="Q252" s="10"/>
      <c r="R252" s="222"/>
      <c r="S252" s="40"/>
      <c r="T252" s="40"/>
      <c r="U252" s="222"/>
      <c r="V252" s="222"/>
      <c r="W252" s="217"/>
      <c r="X252" s="217">
        <f t="shared" si="14"/>
        <v>0</v>
      </c>
      <c r="Y252" s="218">
        <v>1</v>
      </c>
      <c r="Z252" s="218">
        <f t="shared" si="15"/>
        <v>3.5</v>
      </c>
      <c r="AA252" s="219"/>
      <c r="AB252" s="219">
        <f t="shared" si="16"/>
        <v>0</v>
      </c>
      <c r="AC252" s="95"/>
      <c r="AD252" s="95">
        <f t="shared" si="17"/>
        <v>0</v>
      </c>
      <c r="AE252" s="220"/>
      <c r="AF252" s="220">
        <f t="shared" si="18"/>
        <v>0</v>
      </c>
      <c r="AG252" s="221"/>
      <c r="AH252" s="221">
        <f t="shared" si="19"/>
        <v>0</v>
      </c>
      <c r="AI252" s="222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405">
        <f t="shared" si="20"/>
        <v>0</v>
      </c>
      <c r="BG252" s="7">
        <f t="shared" si="21"/>
        <v>0</v>
      </c>
    </row>
    <row r="253" spans="1:59" ht="25.5">
      <c r="A253" s="211">
        <v>1206524030</v>
      </c>
      <c r="B253" s="212">
        <v>1</v>
      </c>
      <c r="C253" s="213">
        <v>39910</v>
      </c>
      <c r="D253" s="214">
        <v>0.9470138888888888</v>
      </c>
      <c r="E253" s="215">
        <v>42328</v>
      </c>
      <c r="F253" s="215">
        <v>13486</v>
      </c>
      <c r="G253" s="216">
        <v>0.3770833333333334</v>
      </c>
      <c r="H253" s="212" t="s">
        <v>27</v>
      </c>
      <c r="I253" s="212" t="s">
        <v>1</v>
      </c>
      <c r="J253" s="212" t="s">
        <v>157</v>
      </c>
      <c r="K253" s="217"/>
      <c r="L253" s="217"/>
      <c r="M253" s="217"/>
      <c r="N253" s="217"/>
      <c r="O253" s="10">
        <v>3</v>
      </c>
      <c r="P253" s="10"/>
      <c r="Q253" s="10"/>
      <c r="R253" s="222"/>
      <c r="S253" s="40"/>
      <c r="T253" s="40"/>
      <c r="U253" s="222"/>
      <c r="V253" s="222"/>
      <c r="W253" s="217">
        <v>1</v>
      </c>
      <c r="X253" s="217">
        <f t="shared" si="14"/>
        <v>3</v>
      </c>
      <c r="Y253" s="218"/>
      <c r="Z253" s="218">
        <f t="shared" si="15"/>
        <v>0</v>
      </c>
      <c r="AA253" s="219"/>
      <c r="AB253" s="219">
        <f t="shared" si="16"/>
        <v>0</v>
      </c>
      <c r="AC253" s="95"/>
      <c r="AD253" s="95">
        <f t="shared" si="17"/>
        <v>0</v>
      </c>
      <c r="AE253" s="220"/>
      <c r="AF253" s="220">
        <f t="shared" si="18"/>
        <v>0</v>
      </c>
      <c r="AG253" s="221"/>
      <c r="AH253" s="221">
        <f t="shared" si="19"/>
        <v>0</v>
      </c>
      <c r="AI253" s="222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405">
        <f t="shared" si="20"/>
        <v>0</v>
      </c>
      <c r="BG253" s="7">
        <f t="shared" si="21"/>
        <v>0</v>
      </c>
    </row>
    <row r="254" spans="1:59" ht="25.5">
      <c r="A254" s="211">
        <v>1206523891</v>
      </c>
      <c r="B254" s="212">
        <v>1</v>
      </c>
      <c r="C254" s="213">
        <v>39910</v>
      </c>
      <c r="D254" s="214">
        <v>0.9373842592592593</v>
      </c>
      <c r="E254" s="215">
        <v>42284</v>
      </c>
      <c r="F254" s="215">
        <v>13489</v>
      </c>
      <c r="G254" s="216">
        <v>0.37916666666666665</v>
      </c>
      <c r="H254" s="212" t="s">
        <v>9</v>
      </c>
      <c r="I254" s="212" t="s">
        <v>1</v>
      </c>
      <c r="J254" s="212" t="s">
        <v>157</v>
      </c>
      <c r="K254" s="217"/>
      <c r="L254" s="217"/>
      <c r="M254" s="217"/>
      <c r="N254" s="217"/>
      <c r="O254" s="10">
        <v>3.1</v>
      </c>
      <c r="P254" s="10"/>
      <c r="Q254" s="10"/>
      <c r="R254" s="222"/>
      <c r="S254" s="40"/>
      <c r="T254" s="40"/>
      <c r="U254" s="222"/>
      <c r="V254" s="222"/>
      <c r="W254" s="217">
        <v>1</v>
      </c>
      <c r="X254" s="217">
        <f t="shared" si="14"/>
        <v>3.1</v>
      </c>
      <c r="Y254" s="218"/>
      <c r="Z254" s="218">
        <f t="shared" si="15"/>
        <v>0</v>
      </c>
      <c r="AA254" s="219"/>
      <c r="AB254" s="219">
        <f t="shared" si="16"/>
        <v>0</v>
      </c>
      <c r="AC254" s="95"/>
      <c r="AD254" s="95">
        <f t="shared" si="17"/>
        <v>0</v>
      </c>
      <c r="AE254" s="220"/>
      <c r="AF254" s="220">
        <f t="shared" si="18"/>
        <v>0</v>
      </c>
      <c r="AG254" s="221"/>
      <c r="AH254" s="221">
        <f t="shared" si="19"/>
        <v>0</v>
      </c>
      <c r="AI254" s="222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405">
        <f t="shared" si="20"/>
        <v>0</v>
      </c>
      <c r="BG254" s="7">
        <f t="shared" si="21"/>
        <v>0</v>
      </c>
    </row>
    <row r="255" spans="1:59" ht="12.75">
      <c r="A255" s="223">
        <v>2206523390</v>
      </c>
      <c r="B255" s="224">
        <v>1</v>
      </c>
      <c r="C255" s="225">
        <v>39910</v>
      </c>
      <c r="D255" s="226">
        <v>0.9021527777777778</v>
      </c>
      <c r="E255" s="227">
        <v>42361</v>
      </c>
      <c r="F255" s="227">
        <v>13363</v>
      </c>
      <c r="G255" s="235">
        <v>0.41944444444444445</v>
      </c>
      <c r="H255" s="224" t="s">
        <v>11</v>
      </c>
      <c r="I255" s="224" t="s">
        <v>1</v>
      </c>
      <c r="J255" s="224" t="s">
        <v>12</v>
      </c>
      <c r="K255" s="218"/>
      <c r="L255" s="218"/>
      <c r="M255" s="218"/>
      <c r="N255" s="218"/>
      <c r="O255" s="10">
        <v>3.7</v>
      </c>
      <c r="P255" s="10"/>
      <c r="Q255" s="10"/>
      <c r="R255" s="222"/>
      <c r="S255" s="40"/>
      <c r="T255" s="40"/>
      <c r="U255" s="222"/>
      <c r="V255" s="222"/>
      <c r="W255" s="217"/>
      <c r="X255" s="217">
        <f t="shared" si="14"/>
        <v>0</v>
      </c>
      <c r="Y255" s="218">
        <v>1</v>
      </c>
      <c r="Z255" s="218">
        <f t="shared" si="15"/>
        <v>3.7</v>
      </c>
      <c r="AA255" s="219"/>
      <c r="AB255" s="219">
        <f t="shared" si="16"/>
        <v>0</v>
      </c>
      <c r="AC255" s="95"/>
      <c r="AD255" s="95">
        <f t="shared" si="17"/>
        <v>0</v>
      </c>
      <c r="AE255" s="220"/>
      <c r="AF255" s="220">
        <f t="shared" si="18"/>
        <v>0</v>
      </c>
      <c r="AG255" s="221"/>
      <c r="AH255" s="221">
        <f t="shared" si="19"/>
        <v>0</v>
      </c>
      <c r="AI255" s="222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405">
        <f t="shared" si="20"/>
        <v>0</v>
      </c>
      <c r="BG255" s="7">
        <f t="shared" si="21"/>
        <v>0</v>
      </c>
    </row>
    <row r="256" spans="1:59" ht="12.75">
      <c r="A256" s="223">
        <v>1206523330</v>
      </c>
      <c r="B256" s="224">
        <v>1</v>
      </c>
      <c r="C256" s="225">
        <v>39910</v>
      </c>
      <c r="D256" s="226">
        <v>0.8989467592592592</v>
      </c>
      <c r="E256" s="243">
        <v>1.7763888888888888</v>
      </c>
      <c r="F256" s="227">
        <v>13376</v>
      </c>
      <c r="G256" s="235">
        <v>0.29444444444444445</v>
      </c>
      <c r="H256" s="224" t="s">
        <v>154</v>
      </c>
      <c r="I256" s="224" t="s">
        <v>1</v>
      </c>
      <c r="J256" s="224" t="s">
        <v>12</v>
      </c>
      <c r="K256" s="218"/>
      <c r="L256" s="218"/>
      <c r="M256" s="218"/>
      <c r="N256" s="218"/>
      <c r="O256" s="10">
        <v>4.2</v>
      </c>
      <c r="P256" s="10"/>
      <c r="Q256" s="10"/>
      <c r="R256" s="222"/>
      <c r="S256" s="40"/>
      <c r="T256" s="40"/>
      <c r="U256" s="222"/>
      <c r="V256" s="222"/>
      <c r="W256" s="217"/>
      <c r="X256" s="217">
        <f t="shared" si="14"/>
        <v>0</v>
      </c>
      <c r="Y256" s="218">
        <v>1</v>
      </c>
      <c r="Z256" s="218">
        <f t="shared" si="15"/>
        <v>4.2</v>
      </c>
      <c r="AA256" s="219"/>
      <c r="AB256" s="219">
        <f t="shared" si="16"/>
        <v>0</v>
      </c>
      <c r="AC256" s="95"/>
      <c r="AD256" s="95">
        <f t="shared" si="17"/>
        <v>0</v>
      </c>
      <c r="AE256" s="220"/>
      <c r="AF256" s="220">
        <f t="shared" si="18"/>
        <v>0</v>
      </c>
      <c r="AG256" s="221"/>
      <c r="AH256" s="221">
        <f t="shared" si="19"/>
        <v>0</v>
      </c>
      <c r="AI256" s="222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405">
        <f t="shared" si="20"/>
        <v>0</v>
      </c>
      <c r="BG256" s="7">
        <f t="shared" si="21"/>
        <v>0</v>
      </c>
    </row>
    <row r="257" spans="1:59" ht="25.5">
      <c r="A257" s="138">
        <v>2206523150</v>
      </c>
      <c r="B257" s="139">
        <v>1</v>
      </c>
      <c r="C257" s="140">
        <v>39910</v>
      </c>
      <c r="D257" s="141">
        <v>0.8855671296296297</v>
      </c>
      <c r="E257" s="142">
        <v>44159</v>
      </c>
      <c r="F257" s="142">
        <v>11974</v>
      </c>
      <c r="G257" s="139">
        <v>10</v>
      </c>
      <c r="H257" s="139" t="s">
        <v>22</v>
      </c>
      <c r="I257" s="139" t="s">
        <v>1</v>
      </c>
      <c r="J257" s="139" t="s">
        <v>23</v>
      </c>
      <c r="K257" s="222"/>
      <c r="L257" s="222"/>
      <c r="M257" s="222"/>
      <c r="N257" s="222"/>
      <c r="O257" s="10">
        <v>2.5</v>
      </c>
      <c r="P257" s="10"/>
      <c r="Q257" s="10"/>
      <c r="R257" s="222"/>
      <c r="S257" s="40"/>
      <c r="T257" s="40"/>
      <c r="U257" s="222"/>
      <c r="V257" s="222"/>
      <c r="W257" s="217"/>
      <c r="X257" s="217">
        <f t="shared" si="14"/>
        <v>0</v>
      </c>
      <c r="Y257" s="218"/>
      <c r="Z257" s="218">
        <f t="shared" si="15"/>
        <v>0</v>
      </c>
      <c r="AA257" s="219"/>
      <c r="AB257" s="219">
        <f t="shared" si="16"/>
        <v>0</v>
      </c>
      <c r="AC257" s="95"/>
      <c r="AD257" s="95">
        <f t="shared" si="17"/>
        <v>0</v>
      </c>
      <c r="AE257" s="220"/>
      <c r="AF257" s="220">
        <f t="shared" si="18"/>
        <v>0</v>
      </c>
      <c r="AG257" s="221"/>
      <c r="AH257" s="221">
        <f t="shared" si="19"/>
        <v>0</v>
      </c>
      <c r="AI257" s="222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>
        <v>1</v>
      </c>
      <c r="BF257" s="405">
        <f t="shared" si="20"/>
        <v>1</v>
      </c>
      <c r="BG257" s="7">
        <f t="shared" si="21"/>
        <v>2.5</v>
      </c>
    </row>
    <row r="258" spans="1:59" ht="12.75">
      <c r="A258" s="244">
        <v>2206522630</v>
      </c>
      <c r="B258" s="245">
        <v>1</v>
      </c>
      <c r="C258" s="246">
        <v>39910</v>
      </c>
      <c r="D258" s="247">
        <v>0.850625</v>
      </c>
      <c r="E258" s="248">
        <v>39177</v>
      </c>
      <c r="F258" s="248">
        <v>16795</v>
      </c>
      <c r="G258" s="249">
        <v>0.5472222222222222</v>
      </c>
      <c r="H258" s="245" t="s">
        <v>16</v>
      </c>
      <c r="I258" s="245" t="s">
        <v>1</v>
      </c>
      <c r="J258" s="245" t="s">
        <v>158</v>
      </c>
      <c r="K258" s="221"/>
      <c r="L258" s="221"/>
      <c r="M258" s="221"/>
      <c r="N258" s="221"/>
      <c r="O258" s="10">
        <v>3.2</v>
      </c>
      <c r="P258" s="10"/>
      <c r="Q258" s="10"/>
      <c r="R258" s="222"/>
      <c r="S258" s="40"/>
      <c r="T258" s="40"/>
      <c r="U258" s="222"/>
      <c r="V258" s="222"/>
      <c r="W258" s="217"/>
      <c r="X258" s="217">
        <f t="shared" si="14"/>
        <v>0</v>
      </c>
      <c r="Y258" s="218"/>
      <c r="Z258" s="218">
        <f t="shared" si="15"/>
        <v>0</v>
      </c>
      <c r="AA258" s="219"/>
      <c r="AB258" s="219">
        <f t="shared" si="16"/>
        <v>0</v>
      </c>
      <c r="AC258" s="95"/>
      <c r="AD258" s="95">
        <f t="shared" si="17"/>
        <v>0</v>
      </c>
      <c r="AE258" s="220"/>
      <c r="AF258" s="220">
        <f t="shared" si="18"/>
        <v>0</v>
      </c>
      <c r="AG258" s="221">
        <v>1</v>
      </c>
      <c r="AH258" s="221">
        <f t="shared" si="19"/>
        <v>3.2</v>
      </c>
      <c r="AI258" s="222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405">
        <f t="shared" si="20"/>
        <v>0</v>
      </c>
      <c r="BG258" s="7">
        <f t="shared" si="21"/>
        <v>0</v>
      </c>
    </row>
    <row r="259" spans="1:59" ht="25.5">
      <c r="A259" s="211">
        <v>1206521070</v>
      </c>
      <c r="B259" s="212">
        <v>1</v>
      </c>
      <c r="C259" s="213">
        <v>39910</v>
      </c>
      <c r="D259" s="214">
        <v>0.741400462962963</v>
      </c>
      <c r="E259" s="215">
        <v>42275</v>
      </c>
      <c r="F259" s="215">
        <v>13464</v>
      </c>
      <c r="G259" s="216">
        <v>0.6256944444444444</v>
      </c>
      <c r="H259" s="212" t="s">
        <v>159</v>
      </c>
      <c r="I259" s="212" t="s">
        <v>1</v>
      </c>
      <c r="J259" s="212" t="s">
        <v>157</v>
      </c>
      <c r="K259" s="217"/>
      <c r="L259" s="217"/>
      <c r="M259" s="217"/>
      <c r="N259" s="217"/>
      <c r="O259" s="10">
        <v>5.3</v>
      </c>
      <c r="P259" s="10"/>
      <c r="Q259" s="10"/>
      <c r="R259" s="222"/>
      <c r="S259" s="40"/>
      <c r="T259" s="40"/>
      <c r="U259" s="222"/>
      <c r="V259" s="222"/>
      <c r="W259" s="217">
        <v>1</v>
      </c>
      <c r="X259" s="217">
        <f t="shared" si="14"/>
        <v>5.3</v>
      </c>
      <c r="Y259" s="218"/>
      <c r="Z259" s="218">
        <f t="shared" si="15"/>
        <v>0</v>
      </c>
      <c r="AA259" s="219"/>
      <c r="AB259" s="219">
        <f t="shared" si="16"/>
        <v>0</v>
      </c>
      <c r="AC259" s="95"/>
      <c r="AD259" s="95">
        <f t="shared" si="17"/>
        <v>0</v>
      </c>
      <c r="AE259" s="220"/>
      <c r="AF259" s="220">
        <f t="shared" si="18"/>
        <v>0</v>
      </c>
      <c r="AG259" s="221"/>
      <c r="AH259" s="221">
        <f t="shared" si="19"/>
        <v>0</v>
      </c>
      <c r="AI259" s="222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405">
        <f t="shared" si="20"/>
        <v>0</v>
      </c>
      <c r="BG259" s="7">
        <f t="shared" si="21"/>
        <v>0</v>
      </c>
    </row>
    <row r="260" spans="1:59" ht="25.5">
      <c r="A260" s="237">
        <v>1206517890</v>
      </c>
      <c r="B260" s="238">
        <v>1</v>
      </c>
      <c r="C260" s="239">
        <v>39910</v>
      </c>
      <c r="D260" s="240">
        <v>0.5201388888888888</v>
      </c>
      <c r="E260" s="241">
        <v>42461</v>
      </c>
      <c r="F260" s="241">
        <v>13412</v>
      </c>
      <c r="G260" s="242">
        <v>0.3354166666666667</v>
      </c>
      <c r="H260" s="238" t="s">
        <v>15</v>
      </c>
      <c r="I260" s="238" t="s">
        <v>1</v>
      </c>
      <c r="J260" s="238" t="s">
        <v>10</v>
      </c>
      <c r="K260" s="220"/>
      <c r="L260" s="220"/>
      <c r="M260" s="220"/>
      <c r="N260" s="220"/>
      <c r="O260" s="10">
        <v>3.3</v>
      </c>
      <c r="P260" s="10"/>
      <c r="Q260" s="10"/>
      <c r="R260" s="222"/>
      <c r="S260" s="40"/>
      <c r="T260" s="40"/>
      <c r="U260" s="222"/>
      <c r="V260" s="222"/>
      <c r="W260" s="217"/>
      <c r="X260" s="217">
        <f t="shared" si="14"/>
        <v>0</v>
      </c>
      <c r="Y260" s="218"/>
      <c r="Z260" s="218">
        <f t="shared" si="15"/>
        <v>0</v>
      </c>
      <c r="AA260" s="219"/>
      <c r="AB260" s="219">
        <f t="shared" si="16"/>
        <v>0</v>
      </c>
      <c r="AC260" s="95"/>
      <c r="AD260" s="95">
        <f t="shared" si="17"/>
        <v>0</v>
      </c>
      <c r="AE260" s="220">
        <v>1</v>
      </c>
      <c r="AF260" s="220">
        <f t="shared" si="18"/>
        <v>3.3</v>
      </c>
      <c r="AG260" s="221"/>
      <c r="AH260" s="221">
        <f t="shared" si="19"/>
        <v>0</v>
      </c>
      <c r="AI260" s="222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405">
        <f t="shared" si="20"/>
        <v>0</v>
      </c>
      <c r="BG260" s="7">
        <f t="shared" si="21"/>
        <v>0</v>
      </c>
    </row>
    <row r="261" spans="1:59" ht="12.75">
      <c r="A261" s="223">
        <v>2206516690</v>
      </c>
      <c r="B261" s="224">
        <v>1</v>
      </c>
      <c r="C261" s="225">
        <v>39910</v>
      </c>
      <c r="D261" s="226">
        <v>0.4369212962962963</v>
      </c>
      <c r="E261" s="227">
        <v>42321</v>
      </c>
      <c r="F261" s="235">
        <v>0.5444444444444444</v>
      </c>
      <c r="G261" s="235">
        <v>0.37847222222222227</v>
      </c>
      <c r="H261" s="224" t="s">
        <v>16</v>
      </c>
      <c r="I261" s="224" t="s">
        <v>1</v>
      </c>
      <c r="J261" s="224" t="s">
        <v>12</v>
      </c>
      <c r="K261" s="218"/>
      <c r="L261" s="218"/>
      <c r="M261" s="218"/>
      <c r="N261" s="218"/>
      <c r="O261" s="10">
        <v>3.2</v>
      </c>
      <c r="P261" s="10"/>
      <c r="Q261" s="10"/>
      <c r="R261" s="222"/>
      <c r="S261" s="40"/>
      <c r="T261" s="40"/>
      <c r="U261" s="222"/>
      <c r="V261" s="222"/>
      <c r="W261" s="217"/>
      <c r="X261" s="217">
        <f t="shared" si="14"/>
        <v>0</v>
      </c>
      <c r="Y261" s="218">
        <v>1</v>
      </c>
      <c r="Z261" s="218">
        <f t="shared" si="15"/>
        <v>3.2</v>
      </c>
      <c r="AA261" s="219"/>
      <c r="AB261" s="219">
        <f t="shared" si="16"/>
        <v>0</v>
      </c>
      <c r="AC261" s="95"/>
      <c r="AD261" s="95">
        <f t="shared" si="17"/>
        <v>0</v>
      </c>
      <c r="AE261" s="220"/>
      <c r="AF261" s="220">
        <f t="shared" si="18"/>
        <v>0</v>
      </c>
      <c r="AG261" s="221"/>
      <c r="AH261" s="221">
        <f t="shared" si="19"/>
        <v>0</v>
      </c>
      <c r="AI261" s="222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405">
        <f t="shared" si="20"/>
        <v>0</v>
      </c>
      <c r="BG261" s="7">
        <f t="shared" si="21"/>
        <v>0</v>
      </c>
    </row>
    <row r="262" spans="1:59" ht="12.75">
      <c r="A262" s="223">
        <v>8206516100</v>
      </c>
      <c r="B262" s="224">
        <v>1</v>
      </c>
      <c r="C262" s="225">
        <v>39910</v>
      </c>
      <c r="D262" s="226">
        <v>0.3964814814814815</v>
      </c>
      <c r="E262" s="227">
        <v>42334</v>
      </c>
      <c r="F262" s="227">
        <v>13355</v>
      </c>
      <c r="G262" s="235">
        <v>0.4166666666666667</v>
      </c>
      <c r="H262" s="224" t="s">
        <v>21</v>
      </c>
      <c r="I262" s="224" t="s">
        <v>1</v>
      </c>
      <c r="J262" s="224" t="s">
        <v>12</v>
      </c>
      <c r="K262" s="218"/>
      <c r="L262" s="218"/>
      <c r="M262" s="218"/>
      <c r="N262" s="218"/>
      <c r="O262" s="10">
        <v>3.5</v>
      </c>
      <c r="P262" s="10"/>
      <c r="Q262" s="10"/>
      <c r="R262" s="222"/>
      <c r="S262" s="40"/>
      <c r="T262" s="40"/>
      <c r="U262" s="222"/>
      <c r="V262" s="222"/>
      <c r="W262" s="217"/>
      <c r="X262" s="217">
        <f t="shared" si="14"/>
        <v>0</v>
      </c>
      <c r="Y262" s="218">
        <v>1</v>
      </c>
      <c r="Z262" s="218">
        <f t="shared" si="15"/>
        <v>3.5</v>
      </c>
      <c r="AA262" s="219"/>
      <c r="AB262" s="219">
        <f t="shared" si="16"/>
        <v>0</v>
      </c>
      <c r="AC262" s="95"/>
      <c r="AD262" s="95">
        <f t="shared" si="17"/>
        <v>0</v>
      </c>
      <c r="AE262" s="220"/>
      <c r="AF262" s="220">
        <f t="shared" si="18"/>
        <v>0</v>
      </c>
      <c r="AG262" s="221"/>
      <c r="AH262" s="221">
        <f t="shared" si="19"/>
        <v>0</v>
      </c>
      <c r="AI262" s="222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405">
        <f t="shared" si="20"/>
        <v>0</v>
      </c>
      <c r="BG262" s="7">
        <f t="shared" si="21"/>
        <v>0</v>
      </c>
    </row>
    <row r="263" spans="1:59" ht="12.75">
      <c r="A263" s="223">
        <v>2206516040</v>
      </c>
      <c r="B263" s="224">
        <v>1</v>
      </c>
      <c r="C263" s="225">
        <v>39910</v>
      </c>
      <c r="D263" s="226">
        <v>0.39337962962962963</v>
      </c>
      <c r="E263" s="227">
        <v>42342</v>
      </c>
      <c r="F263" s="227">
        <v>13388</v>
      </c>
      <c r="G263" s="235">
        <v>0.41805555555555557</v>
      </c>
      <c r="H263" s="224" t="s">
        <v>160</v>
      </c>
      <c r="I263" s="224" t="s">
        <v>1</v>
      </c>
      <c r="J263" s="224" t="s">
        <v>12</v>
      </c>
      <c r="K263" s="218"/>
      <c r="L263" s="218"/>
      <c r="M263" s="218"/>
      <c r="N263" s="218"/>
      <c r="O263" s="10">
        <v>4.7</v>
      </c>
      <c r="P263" s="10"/>
      <c r="Q263" s="10"/>
      <c r="R263" s="222"/>
      <c r="S263" s="40"/>
      <c r="T263" s="40"/>
      <c r="U263" s="222"/>
      <c r="V263" s="222"/>
      <c r="W263" s="217"/>
      <c r="X263" s="217">
        <f t="shared" si="14"/>
        <v>0</v>
      </c>
      <c r="Y263" s="218">
        <v>1</v>
      </c>
      <c r="Z263" s="218">
        <f t="shared" si="15"/>
        <v>4.7</v>
      </c>
      <c r="AA263" s="219"/>
      <c r="AB263" s="219">
        <f t="shared" si="16"/>
        <v>0</v>
      </c>
      <c r="AC263" s="95"/>
      <c r="AD263" s="95">
        <f t="shared" si="17"/>
        <v>0</v>
      </c>
      <c r="AE263" s="220"/>
      <c r="AF263" s="220">
        <f t="shared" si="18"/>
        <v>0</v>
      </c>
      <c r="AG263" s="221"/>
      <c r="AH263" s="221">
        <f t="shared" si="19"/>
        <v>0</v>
      </c>
      <c r="AI263" s="222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405">
        <f t="shared" si="20"/>
        <v>0</v>
      </c>
      <c r="BG263" s="7">
        <f t="shared" si="21"/>
        <v>0</v>
      </c>
    </row>
    <row r="264" spans="1:59" ht="12.75">
      <c r="A264" s="223">
        <v>2206515190</v>
      </c>
      <c r="B264" s="224">
        <v>1</v>
      </c>
      <c r="C264" s="225">
        <v>39910</v>
      </c>
      <c r="D264" s="226">
        <v>0.3339351851851852</v>
      </c>
      <c r="E264" s="227">
        <v>42383</v>
      </c>
      <c r="F264" s="227">
        <v>13401</v>
      </c>
      <c r="G264" s="235">
        <v>0.6256944444444444</v>
      </c>
      <c r="H264" s="224" t="s">
        <v>16</v>
      </c>
      <c r="I264" s="224" t="s">
        <v>1</v>
      </c>
      <c r="J264" s="224" t="s">
        <v>12</v>
      </c>
      <c r="K264" s="218"/>
      <c r="L264" s="218"/>
      <c r="M264" s="218"/>
      <c r="N264" s="218"/>
      <c r="O264" s="10">
        <v>3.2</v>
      </c>
      <c r="P264" s="10"/>
      <c r="Q264" s="10"/>
      <c r="R264" s="222"/>
      <c r="S264" s="40"/>
      <c r="T264" s="40"/>
      <c r="U264" s="222"/>
      <c r="V264" s="222"/>
      <c r="W264" s="217"/>
      <c r="X264" s="217">
        <f t="shared" si="14"/>
        <v>0</v>
      </c>
      <c r="Y264" s="218">
        <v>1</v>
      </c>
      <c r="Z264" s="218">
        <f t="shared" si="15"/>
        <v>3.2</v>
      </c>
      <c r="AA264" s="219"/>
      <c r="AB264" s="219">
        <f t="shared" si="16"/>
        <v>0</v>
      </c>
      <c r="AC264" s="95"/>
      <c r="AD264" s="95">
        <f t="shared" si="17"/>
        <v>0</v>
      </c>
      <c r="AE264" s="220"/>
      <c r="AF264" s="220">
        <f t="shared" si="18"/>
        <v>0</v>
      </c>
      <c r="AG264" s="221"/>
      <c r="AH264" s="221">
        <f t="shared" si="19"/>
        <v>0</v>
      </c>
      <c r="AI264" s="222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405">
        <f t="shared" si="20"/>
        <v>0</v>
      </c>
      <c r="BG264" s="7">
        <f t="shared" si="21"/>
        <v>0</v>
      </c>
    </row>
    <row r="265" spans="1:59" ht="12.75">
      <c r="A265" s="223">
        <v>2206514140</v>
      </c>
      <c r="B265" s="224">
        <v>1</v>
      </c>
      <c r="C265" s="225">
        <v>39910</v>
      </c>
      <c r="D265" s="226">
        <v>0.2604976851851852</v>
      </c>
      <c r="E265" s="227">
        <v>42378</v>
      </c>
      <c r="F265" s="235">
        <v>0.5638888888888889</v>
      </c>
      <c r="G265" s="235">
        <v>0.4597222222222222</v>
      </c>
      <c r="H265" s="224" t="s">
        <v>27</v>
      </c>
      <c r="I265" s="224" t="s">
        <v>1</v>
      </c>
      <c r="J265" s="224" t="s">
        <v>12</v>
      </c>
      <c r="K265" s="218"/>
      <c r="L265" s="218"/>
      <c r="M265" s="218"/>
      <c r="N265" s="218"/>
      <c r="O265" s="10">
        <v>3</v>
      </c>
      <c r="P265" s="10"/>
      <c r="Q265" s="10"/>
      <c r="R265" s="222"/>
      <c r="S265" s="40"/>
      <c r="T265" s="40"/>
      <c r="U265" s="222"/>
      <c r="V265" s="222"/>
      <c r="W265" s="217"/>
      <c r="X265" s="217">
        <f t="shared" si="14"/>
        <v>0</v>
      </c>
      <c r="Y265" s="218">
        <v>1</v>
      </c>
      <c r="Z265" s="218">
        <f t="shared" si="15"/>
        <v>3</v>
      </c>
      <c r="AA265" s="219"/>
      <c r="AB265" s="219">
        <f t="shared" si="16"/>
        <v>0</v>
      </c>
      <c r="AC265" s="95"/>
      <c r="AD265" s="95">
        <f t="shared" si="17"/>
        <v>0</v>
      </c>
      <c r="AE265" s="220"/>
      <c r="AF265" s="220">
        <f t="shared" si="18"/>
        <v>0</v>
      </c>
      <c r="AG265" s="221"/>
      <c r="AH265" s="221">
        <f t="shared" si="19"/>
        <v>0</v>
      </c>
      <c r="AI265" s="222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405">
        <f t="shared" si="20"/>
        <v>0</v>
      </c>
      <c r="BG265" s="7">
        <f t="shared" si="21"/>
        <v>0</v>
      </c>
    </row>
    <row r="266" spans="1:59" ht="25.5">
      <c r="A266" s="237">
        <v>2206509940</v>
      </c>
      <c r="B266" s="238">
        <v>1</v>
      </c>
      <c r="C266" s="239">
        <v>39909</v>
      </c>
      <c r="D266" s="240">
        <v>0.9691782407407407</v>
      </c>
      <c r="E266" s="241">
        <v>42451</v>
      </c>
      <c r="F266" s="241">
        <v>13364</v>
      </c>
      <c r="G266" s="242">
        <v>0.3375</v>
      </c>
      <c r="H266" s="238" t="s">
        <v>161</v>
      </c>
      <c r="I266" s="238" t="s">
        <v>1</v>
      </c>
      <c r="J266" s="238" t="s">
        <v>10</v>
      </c>
      <c r="K266" s="220"/>
      <c r="L266" s="220"/>
      <c r="M266" s="220"/>
      <c r="N266" s="220"/>
      <c r="O266" s="10">
        <v>4.8</v>
      </c>
      <c r="P266" s="10"/>
      <c r="Q266" s="10"/>
      <c r="R266" s="222"/>
      <c r="S266" s="40"/>
      <c r="T266" s="40"/>
      <c r="U266" s="222"/>
      <c r="V266" s="222"/>
      <c r="W266" s="217"/>
      <c r="X266" s="217">
        <f t="shared" si="14"/>
        <v>0</v>
      </c>
      <c r="Y266" s="218"/>
      <c r="Z266" s="218">
        <f t="shared" si="15"/>
        <v>0</v>
      </c>
      <c r="AA266" s="219"/>
      <c r="AB266" s="219">
        <f t="shared" si="16"/>
        <v>0</v>
      </c>
      <c r="AC266" s="95"/>
      <c r="AD266" s="95">
        <f t="shared" si="17"/>
        <v>0</v>
      </c>
      <c r="AE266" s="220">
        <v>1</v>
      </c>
      <c r="AF266" s="220">
        <f t="shared" si="18"/>
        <v>4.8</v>
      </c>
      <c r="AG266" s="221"/>
      <c r="AH266" s="221">
        <f t="shared" si="19"/>
        <v>0</v>
      </c>
      <c r="AI266" s="222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405">
        <f t="shared" si="20"/>
        <v>0</v>
      </c>
      <c r="BG266" s="7">
        <f t="shared" si="21"/>
        <v>0</v>
      </c>
    </row>
    <row r="267" spans="1:59" ht="12.75">
      <c r="A267" s="223">
        <v>1206509670</v>
      </c>
      <c r="B267" s="224">
        <v>1</v>
      </c>
      <c r="C267" s="225">
        <v>39909</v>
      </c>
      <c r="D267" s="226">
        <v>0.9494560185185185</v>
      </c>
      <c r="E267" s="227">
        <v>42349</v>
      </c>
      <c r="F267" s="227">
        <v>13293</v>
      </c>
      <c r="G267" s="235">
        <v>0.4625</v>
      </c>
      <c r="H267" s="224" t="s">
        <v>52</v>
      </c>
      <c r="I267" s="224" t="s">
        <v>1</v>
      </c>
      <c r="J267" s="224" t="s">
        <v>12</v>
      </c>
      <c r="K267" s="218"/>
      <c r="L267" s="218"/>
      <c r="M267" s="218"/>
      <c r="N267" s="218"/>
      <c r="O267" s="10">
        <v>3.6</v>
      </c>
      <c r="P267" s="10"/>
      <c r="Q267" s="10"/>
      <c r="R267" s="222"/>
      <c r="S267" s="40"/>
      <c r="T267" s="40"/>
      <c r="U267" s="222"/>
      <c r="V267" s="222"/>
      <c r="W267" s="217"/>
      <c r="X267" s="217">
        <f t="shared" si="14"/>
        <v>0</v>
      </c>
      <c r="Y267" s="218">
        <v>1</v>
      </c>
      <c r="Z267" s="218">
        <f t="shared" si="15"/>
        <v>3.6</v>
      </c>
      <c r="AA267" s="219"/>
      <c r="AB267" s="219">
        <f t="shared" si="16"/>
        <v>0</v>
      </c>
      <c r="AC267" s="95"/>
      <c r="AD267" s="95">
        <f t="shared" si="17"/>
        <v>0</v>
      </c>
      <c r="AE267" s="220"/>
      <c r="AF267" s="220">
        <f t="shared" si="18"/>
        <v>0</v>
      </c>
      <c r="AG267" s="221"/>
      <c r="AH267" s="221">
        <f t="shared" si="19"/>
        <v>0</v>
      </c>
      <c r="AI267" s="222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405">
        <f t="shared" si="20"/>
        <v>0</v>
      </c>
      <c r="BG267" s="7">
        <f t="shared" si="21"/>
        <v>0</v>
      </c>
    </row>
    <row r="268" spans="1:59" ht="12.75">
      <c r="A268" s="223">
        <v>1206509160</v>
      </c>
      <c r="B268" s="224">
        <v>1</v>
      </c>
      <c r="C268" s="225">
        <v>39909</v>
      </c>
      <c r="D268" s="226">
        <v>0.9145023148148148</v>
      </c>
      <c r="E268" s="227">
        <v>42396</v>
      </c>
      <c r="F268" s="227">
        <v>13323</v>
      </c>
      <c r="G268" s="235">
        <v>0.37986111111111115</v>
      </c>
      <c r="H268" s="224" t="s">
        <v>38</v>
      </c>
      <c r="I268" s="224" t="s">
        <v>1</v>
      </c>
      <c r="J268" s="224" t="s">
        <v>12</v>
      </c>
      <c r="K268" s="218"/>
      <c r="L268" s="218"/>
      <c r="M268" s="218"/>
      <c r="N268" s="218"/>
      <c r="O268" s="10">
        <v>3.8</v>
      </c>
      <c r="P268" s="10"/>
      <c r="Q268" s="10"/>
      <c r="R268" s="222"/>
      <c r="S268" s="40"/>
      <c r="T268" s="40"/>
      <c r="U268" s="222"/>
      <c r="V268" s="222"/>
      <c r="W268" s="217"/>
      <c r="X268" s="217">
        <f t="shared" si="14"/>
        <v>0</v>
      </c>
      <c r="Y268" s="218">
        <v>1</v>
      </c>
      <c r="Z268" s="218">
        <f t="shared" si="15"/>
        <v>3.8</v>
      </c>
      <c r="AA268" s="219"/>
      <c r="AB268" s="219">
        <f t="shared" si="16"/>
        <v>0</v>
      </c>
      <c r="AC268" s="95"/>
      <c r="AD268" s="95">
        <f t="shared" si="17"/>
        <v>0</v>
      </c>
      <c r="AE268" s="220"/>
      <c r="AF268" s="220">
        <f t="shared" si="18"/>
        <v>0</v>
      </c>
      <c r="AG268" s="221"/>
      <c r="AH268" s="221">
        <f t="shared" si="19"/>
        <v>0</v>
      </c>
      <c r="AI268" s="222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405">
        <f t="shared" si="20"/>
        <v>0</v>
      </c>
      <c r="BG268" s="7">
        <f t="shared" si="21"/>
        <v>0</v>
      </c>
    </row>
    <row r="269" spans="1:59" ht="12.75">
      <c r="A269" s="223">
        <v>2206505980</v>
      </c>
      <c r="B269" s="224">
        <v>1</v>
      </c>
      <c r="C269" s="225">
        <v>39909</v>
      </c>
      <c r="D269" s="226">
        <v>0.6931597222222222</v>
      </c>
      <c r="E269" s="227">
        <v>42362</v>
      </c>
      <c r="F269" s="227">
        <v>13333</v>
      </c>
      <c r="G269" s="235">
        <v>0.41805555555555557</v>
      </c>
      <c r="H269" s="224" t="s">
        <v>37</v>
      </c>
      <c r="I269" s="224" t="s">
        <v>1</v>
      </c>
      <c r="J269" s="224" t="s">
        <v>12</v>
      </c>
      <c r="K269" s="218"/>
      <c r="L269" s="218"/>
      <c r="M269" s="218"/>
      <c r="N269" s="218"/>
      <c r="O269" s="10">
        <v>4</v>
      </c>
      <c r="P269" s="10"/>
      <c r="Q269" s="10"/>
      <c r="R269" s="222"/>
      <c r="S269" s="40"/>
      <c r="T269" s="40"/>
      <c r="U269" s="222"/>
      <c r="V269" s="222"/>
      <c r="W269" s="217"/>
      <c r="X269" s="217">
        <f aca="true" t="shared" si="22" ref="X269:X284">O269*W269</f>
        <v>0</v>
      </c>
      <c r="Y269" s="218">
        <v>1</v>
      </c>
      <c r="Z269" s="218">
        <f aca="true" t="shared" si="23" ref="Z269:Z284">O269*Y269</f>
        <v>4</v>
      </c>
      <c r="AA269" s="219"/>
      <c r="AB269" s="219">
        <f aca="true" t="shared" si="24" ref="AB269:AB284">O269*AA269</f>
        <v>0</v>
      </c>
      <c r="AC269" s="95"/>
      <c r="AD269" s="95">
        <f aca="true" t="shared" si="25" ref="AD269:AD284">O269*AC269</f>
        <v>0</v>
      </c>
      <c r="AE269" s="220"/>
      <c r="AF269" s="220">
        <f aca="true" t="shared" si="26" ref="AF269:AF284">O269*AE269</f>
        <v>0</v>
      </c>
      <c r="AG269" s="221"/>
      <c r="AH269" s="221">
        <f aca="true" t="shared" si="27" ref="AH269:AH284">O269*AG269</f>
        <v>0</v>
      </c>
      <c r="AI269" s="222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405">
        <f t="shared" si="20"/>
        <v>0</v>
      </c>
      <c r="BG269" s="7">
        <f t="shared" si="21"/>
        <v>0</v>
      </c>
    </row>
    <row r="270" spans="1:59" ht="12.75">
      <c r="A270" s="223">
        <v>2206502360</v>
      </c>
      <c r="B270" s="224">
        <v>1</v>
      </c>
      <c r="C270" s="225">
        <v>39909</v>
      </c>
      <c r="D270" s="226">
        <v>0.441875</v>
      </c>
      <c r="E270" s="227">
        <v>42343</v>
      </c>
      <c r="F270" s="227">
        <v>13402</v>
      </c>
      <c r="G270" s="235">
        <v>0.4173611111111111</v>
      </c>
      <c r="H270" s="224" t="s">
        <v>21</v>
      </c>
      <c r="I270" s="224" t="s">
        <v>1</v>
      </c>
      <c r="J270" s="224" t="s">
        <v>12</v>
      </c>
      <c r="K270" s="218"/>
      <c r="L270" s="218"/>
      <c r="M270" s="218"/>
      <c r="N270" s="218"/>
      <c r="O270" s="10">
        <v>3.5</v>
      </c>
      <c r="P270" s="10"/>
      <c r="Q270" s="10"/>
      <c r="R270" s="222"/>
      <c r="S270" s="40"/>
      <c r="T270" s="40"/>
      <c r="U270" s="222"/>
      <c r="V270" s="222"/>
      <c r="W270" s="217"/>
      <c r="X270" s="217">
        <f t="shared" si="22"/>
        <v>0</v>
      </c>
      <c r="Y270" s="218">
        <v>1</v>
      </c>
      <c r="Z270" s="218">
        <f t="shared" si="23"/>
        <v>3.5</v>
      </c>
      <c r="AA270" s="219"/>
      <c r="AB270" s="219">
        <f t="shared" si="24"/>
        <v>0</v>
      </c>
      <c r="AC270" s="95"/>
      <c r="AD270" s="95">
        <f t="shared" si="25"/>
        <v>0</v>
      </c>
      <c r="AE270" s="220"/>
      <c r="AF270" s="220">
        <f t="shared" si="26"/>
        <v>0</v>
      </c>
      <c r="AG270" s="221"/>
      <c r="AH270" s="221">
        <f t="shared" si="27"/>
        <v>0</v>
      </c>
      <c r="AI270" s="222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405">
        <f t="shared" si="20"/>
        <v>0</v>
      </c>
      <c r="BG270" s="7">
        <f t="shared" si="21"/>
        <v>0</v>
      </c>
    </row>
    <row r="271" spans="1:59" ht="12.75">
      <c r="A271" s="223">
        <v>2206501990</v>
      </c>
      <c r="B271" s="224">
        <v>1</v>
      </c>
      <c r="C271" s="225">
        <v>39909</v>
      </c>
      <c r="D271" s="226">
        <v>0.41630787037037037</v>
      </c>
      <c r="E271" s="227">
        <v>42322</v>
      </c>
      <c r="F271" s="227">
        <v>13381</v>
      </c>
      <c r="G271" s="224">
        <v>10</v>
      </c>
      <c r="H271" s="224" t="s">
        <v>9</v>
      </c>
      <c r="I271" s="224" t="s">
        <v>1</v>
      </c>
      <c r="J271" s="224" t="s">
        <v>12</v>
      </c>
      <c r="K271" s="218"/>
      <c r="L271" s="218"/>
      <c r="M271" s="218"/>
      <c r="N271" s="218"/>
      <c r="O271" s="10">
        <v>3.1</v>
      </c>
      <c r="P271" s="10"/>
      <c r="Q271" s="10"/>
      <c r="R271" s="222"/>
      <c r="S271" s="40"/>
      <c r="T271" s="40"/>
      <c r="U271" s="222"/>
      <c r="V271" s="222"/>
      <c r="W271" s="217"/>
      <c r="X271" s="217">
        <f t="shared" si="22"/>
        <v>0</v>
      </c>
      <c r="Y271" s="218">
        <v>1</v>
      </c>
      <c r="Z271" s="218">
        <f t="shared" si="23"/>
        <v>3.1</v>
      </c>
      <c r="AA271" s="219"/>
      <c r="AB271" s="219">
        <f t="shared" si="24"/>
        <v>0</v>
      </c>
      <c r="AC271" s="95"/>
      <c r="AD271" s="95">
        <f t="shared" si="25"/>
        <v>0</v>
      </c>
      <c r="AE271" s="220"/>
      <c r="AF271" s="220">
        <f t="shared" si="26"/>
        <v>0</v>
      </c>
      <c r="AG271" s="221"/>
      <c r="AH271" s="221">
        <f t="shared" si="27"/>
        <v>0</v>
      </c>
      <c r="AI271" s="222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405">
        <f t="shared" si="20"/>
        <v>0</v>
      </c>
      <c r="BG271" s="7">
        <f t="shared" si="21"/>
        <v>0</v>
      </c>
    </row>
    <row r="272" spans="1:59" ht="12.75">
      <c r="A272" s="223">
        <v>1206500360</v>
      </c>
      <c r="B272" s="224">
        <v>1</v>
      </c>
      <c r="C272" s="225">
        <v>39909</v>
      </c>
      <c r="D272" s="226">
        <v>0.303587962962963</v>
      </c>
      <c r="E272" s="227">
        <v>42355</v>
      </c>
      <c r="F272" s="227">
        <v>13367</v>
      </c>
      <c r="G272" s="235">
        <v>0.3763888888888889</v>
      </c>
      <c r="H272" s="224" t="s">
        <v>19</v>
      </c>
      <c r="I272" s="224" t="s">
        <v>1</v>
      </c>
      <c r="J272" s="224" t="s">
        <v>12</v>
      </c>
      <c r="K272" s="218"/>
      <c r="L272" s="218"/>
      <c r="M272" s="218"/>
      <c r="N272" s="218"/>
      <c r="O272" s="10">
        <v>3.9</v>
      </c>
      <c r="P272" s="10"/>
      <c r="Q272" s="10"/>
      <c r="R272" s="222"/>
      <c r="S272" s="40"/>
      <c r="T272" s="40"/>
      <c r="U272" s="222"/>
      <c r="V272" s="222"/>
      <c r="W272" s="217"/>
      <c r="X272" s="217">
        <f t="shared" si="22"/>
        <v>0</v>
      </c>
      <c r="Y272" s="218">
        <v>1</v>
      </c>
      <c r="Z272" s="218">
        <f t="shared" si="23"/>
        <v>3.9</v>
      </c>
      <c r="AA272" s="219"/>
      <c r="AB272" s="219">
        <f t="shared" si="24"/>
        <v>0</v>
      </c>
      <c r="AC272" s="95"/>
      <c r="AD272" s="95">
        <f t="shared" si="25"/>
        <v>0</v>
      </c>
      <c r="AE272" s="220"/>
      <c r="AF272" s="220">
        <f t="shared" si="26"/>
        <v>0</v>
      </c>
      <c r="AG272" s="221"/>
      <c r="AH272" s="221">
        <f t="shared" si="27"/>
        <v>0</v>
      </c>
      <c r="AI272" s="222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405">
        <f t="shared" si="20"/>
        <v>0</v>
      </c>
      <c r="BG272" s="7">
        <f t="shared" si="21"/>
        <v>0</v>
      </c>
    </row>
    <row r="273" spans="1:59" ht="25.5">
      <c r="A273" s="237">
        <v>1206499150</v>
      </c>
      <c r="B273" s="238">
        <v>1</v>
      </c>
      <c r="C273" s="239">
        <v>39909</v>
      </c>
      <c r="D273" s="240">
        <v>0.2190740740740741</v>
      </c>
      <c r="E273" s="241">
        <v>42482</v>
      </c>
      <c r="F273" s="241">
        <v>13358</v>
      </c>
      <c r="G273" s="242">
        <v>0.16805555555555554</v>
      </c>
      <c r="H273" s="238" t="s">
        <v>9</v>
      </c>
      <c r="I273" s="238" t="s">
        <v>1</v>
      </c>
      <c r="J273" s="238" t="s">
        <v>10</v>
      </c>
      <c r="K273" s="220"/>
      <c r="L273" s="220"/>
      <c r="M273" s="220"/>
      <c r="N273" s="220"/>
      <c r="O273" s="10">
        <v>3.1</v>
      </c>
      <c r="P273" s="10"/>
      <c r="Q273" s="10"/>
      <c r="R273" s="222"/>
      <c r="S273" s="40"/>
      <c r="T273" s="40"/>
      <c r="U273" s="222"/>
      <c r="V273" s="222"/>
      <c r="W273" s="217"/>
      <c r="X273" s="217">
        <f t="shared" si="22"/>
        <v>0</v>
      </c>
      <c r="Y273" s="218"/>
      <c r="Z273" s="218">
        <f t="shared" si="23"/>
        <v>0</v>
      </c>
      <c r="AA273" s="219"/>
      <c r="AB273" s="219">
        <f t="shared" si="24"/>
        <v>0</v>
      </c>
      <c r="AC273" s="95"/>
      <c r="AD273" s="95">
        <f t="shared" si="25"/>
        <v>0</v>
      </c>
      <c r="AE273" s="220">
        <v>1</v>
      </c>
      <c r="AF273" s="220">
        <f t="shared" si="26"/>
        <v>3.1</v>
      </c>
      <c r="AG273" s="221"/>
      <c r="AH273" s="221">
        <f t="shared" si="27"/>
        <v>0</v>
      </c>
      <c r="AI273" s="222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405">
        <f t="shared" si="20"/>
        <v>0</v>
      </c>
      <c r="BG273" s="7">
        <f t="shared" si="21"/>
        <v>0</v>
      </c>
    </row>
    <row r="274" spans="1:59" ht="12.75">
      <c r="A274" s="223">
        <v>1206498870</v>
      </c>
      <c r="B274" s="224">
        <v>1</v>
      </c>
      <c r="C274" s="225">
        <v>39909</v>
      </c>
      <c r="D274" s="226">
        <v>0.19991898148148146</v>
      </c>
      <c r="E274" s="227">
        <v>42352</v>
      </c>
      <c r="F274" s="227">
        <v>13347</v>
      </c>
      <c r="G274" s="235">
        <v>0.37777777777777777</v>
      </c>
      <c r="H274" s="224" t="s">
        <v>11</v>
      </c>
      <c r="I274" s="224" t="s">
        <v>1</v>
      </c>
      <c r="J274" s="224" t="s">
        <v>12</v>
      </c>
      <c r="K274" s="218"/>
      <c r="L274" s="218"/>
      <c r="M274" s="218"/>
      <c r="N274" s="218"/>
      <c r="O274" s="10">
        <v>3.7</v>
      </c>
      <c r="P274" s="10"/>
      <c r="Q274" s="10"/>
      <c r="R274" s="222"/>
      <c r="S274" s="40"/>
      <c r="T274" s="40"/>
      <c r="U274" s="222"/>
      <c r="V274" s="222"/>
      <c r="W274" s="217"/>
      <c r="X274" s="217">
        <f t="shared" si="22"/>
        <v>0</v>
      </c>
      <c r="Y274" s="218">
        <v>1</v>
      </c>
      <c r="Z274" s="218">
        <f t="shared" si="23"/>
        <v>3.7</v>
      </c>
      <c r="AA274" s="219"/>
      <c r="AB274" s="219">
        <f t="shared" si="24"/>
        <v>0</v>
      </c>
      <c r="AC274" s="95"/>
      <c r="AD274" s="95">
        <f t="shared" si="25"/>
        <v>0</v>
      </c>
      <c r="AE274" s="220"/>
      <c r="AF274" s="220">
        <f t="shared" si="26"/>
        <v>0</v>
      </c>
      <c r="AG274" s="221"/>
      <c r="AH274" s="221">
        <f t="shared" si="27"/>
        <v>0</v>
      </c>
      <c r="AI274" s="222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405">
        <f t="shared" si="20"/>
        <v>0</v>
      </c>
      <c r="BG274" s="7">
        <f t="shared" si="21"/>
        <v>0</v>
      </c>
    </row>
    <row r="275" spans="1:59" ht="12.75">
      <c r="A275" s="223">
        <v>2206498420</v>
      </c>
      <c r="B275" s="224">
        <v>1</v>
      </c>
      <c r="C275" s="225">
        <v>39909</v>
      </c>
      <c r="D275" s="226">
        <v>0.16836805555555556</v>
      </c>
      <c r="E275" s="227">
        <v>42322</v>
      </c>
      <c r="F275" s="227">
        <v>13399</v>
      </c>
      <c r="G275" s="235">
        <v>0.4222222222222222</v>
      </c>
      <c r="H275" s="224" t="s">
        <v>13</v>
      </c>
      <c r="I275" s="224" t="s">
        <v>1</v>
      </c>
      <c r="J275" s="224" t="s">
        <v>12</v>
      </c>
      <c r="K275" s="218"/>
      <c r="L275" s="218"/>
      <c r="M275" s="218"/>
      <c r="N275" s="218"/>
      <c r="O275" s="10">
        <v>2.7</v>
      </c>
      <c r="P275" s="10"/>
      <c r="Q275" s="10"/>
      <c r="R275" s="222"/>
      <c r="S275" s="40"/>
      <c r="T275" s="40"/>
      <c r="U275" s="222"/>
      <c r="V275" s="222"/>
      <c r="W275" s="217"/>
      <c r="X275" s="217">
        <f t="shared" si="22"/>
        <v>0</v>
      </c>
      <c r="Y275" s="218">
        <v>1</v>
      </c>
      <c r="Z275" s="218">
        <f t="shared" si="23"/>
        <v>2.7</v>
      </c>
      <c r="AA275" s="219"/>
      <c r="AB275" s="219">
        <f t="shared" si="24"/>
        <v>0</v>
      </c>
      <c r="AC275" s="95"/>
      <c r="AD275" s="95">
        <f t="shared" si="25"/>
        <v>0</v>
      </c>
      <c r="AE275" s="220"/>
      <c r="AF275" s="220">
        <f t="shared" si="26"/>
        <v>0</v>
      </c>
      <c r="AG275" s="221"/>
      <c r="AH275" s="221">
        <f t="shared" si="27"/>
        <v>0</v>
      </c>
      <c r="AI275" s="222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405">
        <f t="shared" si="20"/>
        <v>0</v>
      </c>
      <c r="BG275" s="7">
        <f t="shared" si="21"/>
        <v>0</v>
      </c>
    </row>
    <row r="276" spans="1:59" ht="12.75">
      <c r="A276" s="223">
        <v>1206498100</v>
      </c>
      <c r="B276" s="224">
        <v>1</v>
      </c>
      <c r="C276" s="225">
        <v>39909</v>
      </c>
      <c r="D276" s="226">
        <v>0.1465162037037037</v>
      </c>
      <c r="E276" s="227">
        <v>42335</v>
      </c>
      <c r="F276" s="227">
        <v>13388</v>
      </c>
      <c r="G276" s="224">
        <v>9</v>
      </c>
      <c r="H276" s="224" t="s">
        <v>14</v>
      </c>
      <c r="I276" s="224" t="s">
        <v>1</v>
      </c>
      <c r="J276" s="224" t="s">
        <v>12</v>
      </c>
      <c r="K276" s="218"/>
      <c r="L276" s="218"/>
      <c r="M276" s="218"/>
      <c r="N276" s="218"/>
      <c r="O276" s="10">
        <v>2.8</v>
      </c>
      <c r="P276" s="10"/>
      <c r="Q276" s="10"/>
      <c r="R276" s="222"/>
      <c r="S276" s="40"/>
      <c r="T276" s="40"/>
      <c r="U276" s="222"/>
      <c r="V276" s="222"/>
      <c r="W276" s="217"/>
      <c r="X276" s="217">
        <f t="shared" si="22"/>
        <v>0</v>
      </c>
      <c r="Y276" s="218">
        <v>1</v>
      </c>
      <c r="Z276" s="218">
        <f t="shared" si="23"/>
        <v>2.8</v>
      </c>
      <c r="AA276" s="219"/>
      <c r="AB276" s="219">
        <f t="shared" si="24"/>
        <v>0</v>
      </c>
      <c r="AC276" s="95"/>
      <c r="AD276" s="95">
        <f t="shared" si="25"/>
        <v>0</v>
      </c>
      <c r="AE276" s="220"/>
      <c r="AF276" s="220">
        <f t="shared" si="26"/>
        <v>0</v>
      </c>
      <c r="AG276" s="221"/>
      <c r="AH276" s="221">
        <f t="shared" si="27"/>
        <v>0</v>
      </c>
      <c r="AI276" s="222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405">
        <f t="shared" si="20"/>
        <v>0</v>
      </c>
      <c r="BG276" s="7">
        <f t="shared" si="21"/>
        <v>0</v>
      </c>
    </row>
    <row r="277" spans="1:59" ht="12.75">
      <c r="A277" s="223">
        <v>1206498020</v>
      </c>
      <c r="B277" s="224">
        <v>1</v>
      </c>
      <c r="C277" s="225">
        <v>39909</v>
      </c>
      <c r="D277" s="226">
        <v>0.14108796296296297</v>
      </c>
      <c r="E277" s="227">
        <v>42333</v>
      </c>
      <c r="F277" s="227">
        <v>13331</v>
      </c>
      <c r="G277" s="224">
        <v>9</v>
      </c>
      <c r="H277" s="224" t="s">
        <v>14</v>
      </c>
      <c r="I277" s="224" t="s">
        <v>1</v>
      </c>
      <c r="J277" s="224" t="s">
        <v>12</v>
      </c>
      <c r="K277" s="218"/>
      <c r="L277" s="218"/>
      <c r="M277" s="218"/>
      <c r="N277" s="218"/>
      <c r="O277" s="10">
        <v>2.8</v>
      </c>
      <c r="P277" s="10"/>
      <c r="Q277" s="10"/>
      <c r="R277" s="222"/>
      <c r="S277" s="40"/>
      <c r="T277" s="40"/>
      <c r="U277" s="222"/>
      <c r="V277" s="222"/>
      <c r="W277" s="217"/>
      <c r="X277" s="217">
        <f t="shared" si="22"/>
        <v>0</v>
      </c>
      <c r="Y277" s="218">
        <v>1</v>
      </c>
      <c r="Z277" s="218">
        <f t="shared" si="23"/>
        <v>2.8</v>
      </c>
      <c r="AA277" s="219"/>
      <c r="AB277" s="219">
        <f t="shared" si="24"/>
        <v>0</v>
      </c>
      <c r="AC277" s="95"/>
      <c r="AD277" s="95">
        <f t="shared" si="25"/>
        <v>0</v>
      </c>
      <c r="AE277" s="220"/>
      <c r="AF277" s="220">
        <f t="shared" si="26"/>
        <v>0</v>
      </c>
      <c r="AG277" s="221"/>
      <c r="AH277" s="221">
        <f t="shared" si="27"/>
        <v>0</v>
      </c>
      <c r="AI277" s="222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405">
        <f t="shared" si="20"/>
        <v>0</v>
      </c>
      <c r="BG277" s="7">
        <f t="shared" si="21"/>
        <v>0</v>
      </c>
    </row>
    <row r="278" spans="1:59" ht="12.75">
      <c r="A278" s="223">
        <v>1206497960</v>
      </c>
      <c r="B278" s="224">
        <v>1</v>
      </c>
      <c r="C278" s="225">
        <v>39909</v>
      </c>
      <c r="D278" s="226">
        <v>0.13615740740740742</v>
      </c>
      <c r="E278" s="227">
        <v>42315</v>
      </c>
      <c r="F278" s="227">
        <v>13377</v>
      </c>
      <c r="G278" s="235">
        <v>0.38055555555555554</v>
      </c>
      <c r="H278" s="224" t="s">
        <v>14</v>
      </c>
      <c r="I278" s="224" t="s">
        <v>1</v>
      </c>
      <c r="J278" s="224" t="s">
        <v>12</v>
      </c>
      <c r="K278" s="218"/>
      <c r="L278" s="218"/>
      <c r="M278" s="218"/>
      <c r="N278" s="218"/>
      <c r="O278" s="10">
        <v>2.8</v>
      </c>
      <c r="P278" s="10"/>
      <c r="Q278" s="10"/>
      <c r="R278" s="222"/>
      <c r="S278" s="40"/>
      <c r="T278" s="40"/>
      <c r="U278" s="222"/>
      <c r="V278" s="222"/>
      <c r="W278" s="217"/>
      <c r="X278" s="217">
        <f t="shared" si="22"/>
        <v>0</v>
      </c>
      <c r="Y278" s="218">
        <v>1</v>
      </c>
      <c r="Z278" s="218">
        <f t="shared" si="23"/>
        <v>2.8</v>
      </c>
      <c r="AA278" s="219"/>
      <c r="AB278" s="219">
        <f t="shared" si="24"/>
        <v>0</v>
      </c>
      <c r="AC278" s="95"/>
      <c r="AD278" s="95">
        <f t="shared" si="25"/>
        <v>0</v>
      </c>
      <c r="AE278" s="220"/>
      <c r="AF278" s="220">
        <f t="shared" si="26"/>
        <v>0</v>
      </c>
      <c r="AG278" s="221"/>
      <c r="AH278" s="221">
        <f t="shared" si="27"/>
        <v>0</v>
      </c>
      <c r="AI278" s="222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405">
        <f t="shared" si="20"/>
        <v>0</v>
      </c>
      <c r="BG278" s="7">
        <f t="shared" si="21"/>
        <v>0</v>
      </c>
    </row>
    <row r="279" spans="1:59" ht="12.75">
      <c r="A279" s="223">
        <v>1206497750</v>
      </c>
      <c r="B279" s="224">
        <v>1</v>
      </c>
      <c r="C279" s="225">
        <v>39909</v>
      </c>
      <c r="D279" s="226">
        <v>0.12190972222222222</v>
      </c>
      <c r="E279" s="227">
        <v>42366</v>
      </c>
      <c r="F279" s="227">
        <v>13328</v>
      </c>
      <c r="G279" s="235">
        <v>0.3763888888888889</v>
      </c>
      <c r="H279" s="224" t="s">
        <v>15</v>
      </c>
      <c r="I279" s="224" t="s">
        <v>1</v>
      </c>
      <c r="J279" s="224" t="s">
        <v>12</v>
      </c>
      <c r="K279" s="218"/>
      <c r="L279" s="218"/>
      <c r="M279" s="218"/>
      <c r="N279" s="218"/>
      <c r="O279" s="10">
        <v>3.3</v>
      </c>
      <c r="P279" s="10"/>
      <c r="Q279" s="10"/>
      <c r="R279" s="222"/>
      <c r="S279" s="40"/>
      <c r="T279" s="40"/>
      <c r="U279" s="222"/>
      <c r="V279" s="222"/>
      <c r="W279" s="217"/>
      <c r="X279" s="217">
        <f t="shared" si="22"/>
        <v>0</v>
      </c>
      <c r="Y279" s="218">
        <v>1</v>
      </c>
      <c r="Z279" s="218">
        <f t="shared" si="23"/>
        <v>3.3</v>
      </c>
      <c r="AA279" s="219"/>
      <c r="AB279" s="219">
        <f t="shared" si="24"/>
        <v>0</v>
      </c>
      <c r="AC279" s="95"/>
      <c r="AD279" s="95">
        <f t="shared" si="25"/>
        <v>0</v>
      </c>
      <c r="AE279" s="220"/>
      <c r="AF279" s="220">
        <f t="shared" si="26"/>
        <v>0</v>
      </c>
      <c r="AG279" s="221"/>
      <c r="AH279" s="221">
        <f t="shared" si="27"/>
        <v>0</v>
      </c>
      <c r="AI279" s="222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405">
        <f aca="true" t="shared" si="28" ref="BF279:BF284">SUM(AI279:BE279)</f>
        <v>0</v>
      </c>
      <c r="BG279" s="7">
        <f t="shared" si="21"/>
        <v>0</v>
      </c>
    </row>
    <row r="280" spans="1:59" ht="12.75">
      <c r="A280" s="223">
        <v>2206497640</v>
      </c>
      <c r="B280" s="224">
        <v>1</v>
      </c>
      <c r="C280" s="225">
        <v>39909</v>
      </c>
      <c r="D280" s="226">
        <v>0.11425925925925927</v>
      </c>
      <c r="E280" s="227">
        <v>42302</v>
      </c>
      <c r="F280" s="227">
        <v>13354</v>
      </c>
      <c r="G280" s="235">
        <v>0.4166666666666667</v>
      </c>
      <c r="H280" s="224" t="s">
        <v>16</v>
      </c>
      <c r="I280" s="224" t="s">
        <v>1</v>
      </c>
      <c r="J280" s="224" t="s">
        <v>12</v>
      </c>
      <c r="K280" s="218"/>
      <c r="L280" s="218"/>
      <c r="M280" s="218"/>
      <c r="N280" s="218"/>
      <c r="O280" s="10">
        <v>3.2</v>
      </c>
      <c r="P280" s="10"/>
      <c r="Q280" s="10"/>
      <c r="R280" s="222"/>
      <c r="S280" s="40"/>
      <c r="T280" s="40"/>
      <c r="U280" s="222"/>
      <c r="V280" s="222"/>
      <c r="W280" s="217"/>
      <c r="X280" s="217">
        <f t="shared" si="22"/>
        <v>0</v>
      </c>
      <c r="Y280" s="218">
        <v>1</v>
      </c>
      <c r="Z280" s="218">
        <f t="shared" si="23"/>
        <v>3.2</v>
      </c>
      <c r="AA280" s="219"/>
      <c r="AB280" s="219">
        <f t="shared" si="24"/>
        <v>0</v>
      </c>
      <c r="AC280" s="95"/>
      <c r="AD280" s="95">
        <f t="shared" si="25"/>
        <v>0</v>
      </c>
      <c r="AE280" s="220"/>
      <c r="AF280" s="220">
        <f t="shared" si="26"/>
        <v>0</v>
      </c>
      <c r="AG280" s="221"/>
      <c r="AH280" s="221">
        <f t="shared" si="27"/>
        <v>0</v>
      </c>
      <c r="AI280" s="222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405">
        <f t="shared" si="28"/>
        <v>0</v>
      </c>
      <c r="BG280" s="7">
        <f t="shared" si="21"/>
        <v>0</v>
      </c>
    </row>
    <row r="281" spans="1:59" ht="12.75">
      <c r="A281" s="223">
        <v>2206497570</v>
      </c>
      <c r="B281" s="224">
        <v>1</v>
      </c>
      <c r="C281" s="225">
        <v>39909</v>
      </c>
      <c r="D281" s="226">
        <v>0.10907407407407409</v>
      </c>
      <c r="E281" s="227">
        <v>42366</v>
      </c>
      <c r="F281" s="235">
        <v>0.5652777777777778</v>
      </c>
      <c r="G281" s="235">
        <v>0.4173611111111111</v>
      </c>
      <c r="H281" s="224" t="s">
        <v>17</v>
      </c>
      <c r="I281" s="224" t="s">
        <v>1</v>
      </c>
      <c r="J281" s="224" t="s">
        <v>12</v>
      </c>
      <c r="K281" s="218"/>
      <c r="L281" s="218"/>
      <c r="M281" s="218"/>
      <c r="N281" s="218"/>
      <c r="O281" s="10">
        <v>4.6</v>
      </c>
      <c r="P281" s="10"/>
      <c r="Q281" s="10"/>
      <c r="R281" s="222"/>
      <c r="S281" s="40"/>
      <c r="T281" s="40"/>
      <c r="U281" s="222"/>
      <c r="V281" s="222"/>
      <c r="W281" s="217"/>
      <c r="X281" s="217">
        <f t="shared" si="22"/>
        <v>0</v>
      </c>
      <c r="Y281" s="218">
        <v>1</v>
      </c>
      <c r="Z281" s="218">
        <f t="shared" si="23"/>
        <v>4.6</v>
      </c>
      <c r="AA281" s="219"/>
      <c r="AB281" s="219">
        <f t="shared" si="24"/>
        <v>0</v>
      </c>
      <c r="AC281" s="95"/>
      <c r="AD281" s="95">
        <f t="shared" si="25"/>
        <v>0</v>
      </c>
      <c r="AE281" s="220"/>
      <c r="AF281" s="220">
        <f t="shared" si="26"/>
        <v>0</v>
      </c>
      <c r="AG281" s="221"/>
      <c r="AH281" s="221">
        <f t="shared" si="27"/>
        <v>0</v>
      </c>
      <c r="AI281" s="222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405">
        <f t="shared" si="28"/>
        <v>0</v>
      </c>
      <c r="BG281" s="7">
        <f t="shared" si="21"/>
        <v>0</v>
      </c>
    </row>
    <row r="282" spans="1:59" ht="12.75">
      <c r="A282" s="223">
        <v>2206497510</v>
      </c>
      <c r="B282" s="224">
        <v>1</v>
      </c>
      <c r="C282" s="225">
        <v>39909</v>
      </c>
      <c r="D282" s="226">
        <v>0.10524305555555556</v>
      </c>
      <c r="E282" s="227">
        <v>42405</v>
      </c>
      <c r="F282" s="227">
        <v>13394</v>
      </c>
      <c r="G282" s="235">
        <v>0.3347222222222222</v>
      </c>
      <c r="H282" s="224" t="s">
        <v>18</v>
      </c>
      <c r="I282" s="224" t="s">
        <v>1</v>
      </c>
      <c r="J282" s="224" t="s">
        <v>12</v>
      </c>
      <c r="K282" s="218"/>
      <c r="L282" s="218"/>
      <c r="M282" s="218"/>
      <c r="N282" s="218"/>
      <c r="O282" s="10">
        <v>3.4</v>
      </c>
      <c r="P282" s="10"/>
      <c r="Q282" s="10"/>
      <c r="R282" s="222"/>
      <c r="S282" s="40"/>
      <c r="T282" s="40"/>
      <c r="U282" s="222"/>
      <c r="V282" s="222"/>
      <c r="W282" s="217"/>
      <c r="X282" s="217">
        <f t="shared" si="22"/>
        <v>0</v>
      </c>
      <c r="Y282" s="218">
        <v>1</v>
      </c>
      <c r="Z282" s="218">
        <f t="shared" si="23"/>
        <v>3.4</v>
      </c>
      <c r="AA282" s="219"/>
      <c r="AB282" s="219">
        <f t="shared" si="24"/>
        <v>0</v>
      </c>
      <c r="AC282" s="95"/>
      <c r="AD282" s="95">
        <f t="shared" si="25"/>
        <v>0</v>
      </c>
      <c r="AE282" s="220"/>
      <c r="AF282" s="220">
        <f t="shared" si="26"/>
        <v>0</v>
      </c>
      <c r="AG282" s="221"/>
      <c r="AH282" s="221">
        <f t="shared" si="27"/>
        <v>0</v>
      </c>
      <c r="AI282" s="222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405">
        <f t="shared" si="28"/>
        <v>0</v>
      </c>
      <c r="BG282" s="7">
        <f t="shared" si="21"/>
        <v>0</v>
      </c>
    </row>
    <row r="283" spans="1:59" ht="12.75">
      <c r="A283" s="223">
        <v>2206497470</v>
      </c>
      <c r="B283" s="224">
        <v>1</v>
      </c>
      <c r="C283" s="225">
        <v>39909</v>
      </c>
      <c r="D283" s="226">
        <v>0.10261574074074074</v>
      </c>
      <c r="E283" s="227">
        <v>42374</v>
      </c>
      <c r="F283" s="227">
        <v>13342</v>
      </c>
      <c r="G283" s="235">
        <v>0.4166666666666667</v>
      </c>
      <c r="H283" s="224" t="s">
        <v>19</v>
      </c>
      <c r="I283" s="224" t="s">
        <v>1</v>
      </c>
      <c r="J283" s="224" t="s">
        <v>12</v>
      </c>
      <c r="K283" s="218"/>
      <c r="L283" s="218"/>
      <c r="M283" s="218"/>
      <c r="N283" s="218"/>
      <c r="O283" s="10">
        <v>3.9</v>
      </c>
      <c r="P283" s="10"/>
      <c r="Q283" s="10"/>
      <c r="R283" s="222"/>
      <c r="S283" s="40"/>
      <c r="T283" s="40"/>
      <c r="U283" s="222"/>
      <c r="V283" s="222"/>
      <c r="W283" s="217"/>
      <c r="X283" s="217">
        <f t="shared" si="22"/>
        <v>0</v>
      </c>
      <c r="Y283" s="218">
        <v>1</v>
      </c>
      <c r="Z283" s="218">
        <f t="shared" si="23"/>
        <v>3.9</v>
      </c>
      <c r="AA283" s="219"/>
      <c r="AB283" s="219">
        <f t="shared" si="24"/>
        <v>0</v>
      </c>
      <c r="AC283" s="95"/>
      <c r="AD283" s="95">
        <f t="shared" si="25"/>
        <v>0</v>
      </c>
      <c r="AE283" s="220"/>
      <c r="AF283" s="220">
        <f t="shared" si="26"/>
        <v>0</v>
      </c>
      <c r="AG283" s="221"/>
      <c r="AH283" s="221">
        <f t="shared" si="27"/>
        <v>0</v>
      </c>
      <c r="AI283" s="222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405">
        <f t="shared" si="28"/>
        <v>0</v>
      </c>
      <c r="BG283" s="7">
        <f t="shared" si="21"/>
        <v>0</v>
      </c>
    </row>
    <row r="284" spans="1:59" ht="12.75">
      <c r="A284" s="223">
        <v>2206497450</v>
      </c>
      <c r="B284" s="224">
        <v>1</v>
      </c>
      <c r="C284" s="225">
        <v>39909</v>
      </c>
      <c r="D284" s="226">
        <v>0.10121527777777778</v>
      </c>
      <c r="E284" s="227">
        <v>42427</v>
      </c>
      <c r="F284" s="227">
        <v>13357</v>
      </c>
      <c r="G284" s="235">
        <v>0.54375</v>
      </c>
      <c r="H284" s="224" t="s">
        <v>15</v>
      </c>
      <c r="I284" s="224" t="s">
        <v>1</v>
      </c>
      <c r="J284" s="224" t="s">
        <v>12</v>
      </c>
      <c r="K284" s="218"/>
      <c r="L284" s="218"/>
      <c r="M284" s="218"/>
      <c r="N284" s="218"/>
      <c r="O284" s="10">
        <v>3.3</v>
      </c>
      <c r="P284" s="10"/>
      <c r="Q284" s="10"/>
      <c r="R284" s="222"/>
      <c r="S284" s="40"/>
      <c r="T284" s="40"/>
      <c r="U284" s="222"/>
      <c r="V284" s="222"/>
      <c r="W284" s="217"/>
      <c r="X284" s="217">
        <f t="shared" si="22"/>
        <v>0</v>
      </c>
      <c r="Y284" s="218">
        <v>1</v>
      </c>
      <c r="Z284" s="218">
        <f t="shared" si="23"/>
        <v>3.3</v>
      </c>
      <c r="AA284" s="219"/>
      <c r="AB284" s="219">
        <f t="shared" si="24"/>
        <v>0</v>
      </c>
      <c r="AC284" s="95"/>
      <c r="AD284" s="95">
        <f t="shared" si="25"/>
        <v>0</v>
      </c>
      <c r="AE284" s="220"/>
      <c r="AF284" s="220">
        <f t="shared" si="26"/>
        <v>0</v>
      </c>
      <c r="AG284" s="221"/>
      <c r="AH284" s="221">
        <f t="shared" si="27"/>
        <v>0</v>
      </c>
      <c r="AI284" s="222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405">
        <f t="shared" si="28"/>
        <v>0</v>
      </c>
      <c r="BG284" s="7">
        <f>O284*BF284</f>
        <v>0</v>
      </c>
    </row>
    <row r="285" spans="1:59" ht="12.75">
      <c r="A285" s="297"/>
      <c r="B285" s="298">
        <f>SUM(B51:B284)</f>
        <v>233</v>
      </c>
      <c r="C285" s="299"/>
      <c r="D285" s="300"/>
      <c r="E285" s="301"/>
      <c r="F285" s="301"/>
      <c r="G285" s="302"/>
      <c r="H285" s="298"/>
      <c r="I285" s="298"/>
      <c r="J285" s="298"/>
      <c r="K285" s="296"/>
      <c r="L285" s="296"/>
      <c r="M285" s="296"/>
      <c r="N285" s="296"/>
      <c r="O285" s="298">
        <f>SUM(O51:O284)</f>
        <v>700.5981944444449</v>
      </c>
      <c r="P285" s="17"/>
      <c r="Q285" s="17"/>
      <c r="R285" s="296"/>
      <c r="S285" s="60"/>
      <c r="T285" s="60"/>
      <c r="U285" s="296"/>
      <c r="V285" s="296"/>
      <c r="W285" s="291"/>
      <c r="X285" s="291"/>
      <c r="Y285" s="290"/>
      <c r="Z285" s="290"/>
      <c r="AA285" s="292"/>
      <c r="AB285" s="292"/>
      <c r="AC285" s="293"/>
      <c r="AD285" s="293"/>
      <c r="AE285" s="294"/>
      <c r="AF285" s="294"/>
      <c r="AG285" s="295"/>
      <c r="AH285" s="295"/>
      <c r="AI285" s="296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405"/>
      <c r="BG285" s="7"/>
    </row>
    <row r="286" spans="1:74" ht="13.5" thickBot="1">
      <c r="A286" s="252">
        <v>2206496920</v>
      </c>
      <c r="B286" s="253">
        <v>1</v>
      </c>
      <c r="C286" s="254">
        <v>39909</v>
      </c>
      <c r="D286" s="255">
        <v>0.06434027777777777</v>
      </c>
      <c r="E286" s="256">
        <v>42334</v>
      </c>
      <c r="F286" s="256">
        <v>13334</v>
      </c>
      <c r="G286" s="257">
        <v>0.33888888888888885</v>
      </c>
      <c r="H286" s="253" t="s">
        <v>20</v>
      </c>
      <c r="I286" s="253" t="s">
        <v>1</v>
      </c>
      <c r="J286" s="253" t="s">
        <v>12</v>
      </c>
      <c r="K286" s="258"/>
      <c r="L286" s="258"/>
      <c r="M286" s="258"/>
      <c r="N286" s="258"/>
      <c r="O286" s="258">
        <v>5.8</v>
      </c>
      <c r="P286" s="258" t="s">
        <v>162</v>
      </c>
      <c r="Q286" s="258"/>
      <c r="R286" s="303"/>
      <c r="S286" s="372"/>
      <c r="T286" s="372" t="s">
        <v>179</v>
      </c>
      <c r="U286" s="303"/>
      <c r="V286" s="303"/>
      <c r="W286" s="259">
        <f aca="true" t="shared" si="29" ref="W286:AH286">SUM(W51:W284)</f>
        <v>39</v>
      </c>
      <c r="X286" s="259">
        <f t="shared" si="29"/>
        <v>110.89999999999999</v>
      </c>
      <c r="Y286" s="260">
        <f t="shared" si="29"/>
        <v>87</v>
      </c>
      <c r="Z286" s="260">
        <f t="shared" si="29"/>
        <v>266.40999999999997</v>
      </c>
      <c r="AA286" s="261">
        <f t="shared" si="29"/>
        <v>28</v>
      </c>
      <c r="AB286" s="261">
        <f t="shared" si="29"/>
        <v>86.6</v>
      </c>
      <c r="AC286" s="262">
        <f t="shared" si="29"/>
        <v>23</v>
      </c>
      <c r="AD286" s="262">
        <f t="shared" si="29"/>
        <v>61.78819444444444</v>
      </c>
      <c r="AE286" s="263">
        <f t="shared" si="29"/>
        <v>27</v>
      </c>
      <c r="AF286" s="263">
        <f t="shared" si="29"/>
        <v>91.19999999999997</v>
      </c>
      <c r="AG286" s="264">
        <f t="shared" si="29"/>
        <v>4</v>
      </c>
      <c r="AH286" s="264">
        <f t="shared" si="29"/>
        <v>10.9</v>
      </c>
      <c r="AI286" s="303">
        <f aca="true" t="shared" si="30" ref="AI286:AY286">SUM(AI51:AI284)</f>
        <v>1</v>
      </c>
      <c r="AJ286" s="303">
        <f t="shared" si="30"/>
        <v>1</v>
      </c>
      <c r="AK286" s="303">
        <f t="shared" si="30"/>
        <v>1</v>
      </c>
      <c r="AL286" s="303">
        <f t="shared" si="30"/>
        <v>1</v>
      </c>
      <c r="AM286" s="303">
        <f t="shared" si="30"/>
        <v>2</v>
      </c>
      <c r="AN286" s="303">
        <f t="shared" si="30"/>
        <v>2</v>
      </c>
      <c r="AO286" s="303">
        <f t="shared" si="30"/>
        <v>1</v>
      </c>
      <c r="AP286" s="303">
        <f t="shared" si="30"/>
        <v>2</v>
      </c>
      <c r="AQ286" s="303">
        <f t="shared" si="30"/>
        <v>1</v>
      </c>
      <c r="AR286" s="303">
        <f t="shared" si="30"/>
        <v>1</v>
      </c>
      <c r="AS286" s="303">
        <f t="shared" si="30"/>
        <v>1</v>
      </c>
      <c r="AT286" s="303">
        <f t="shared" si="30"/>
        <v>1</v>
      </c>
      <c r="AU286" s="303">
        <f t="shared" si="30"/>
        <v>0</v>
      </c>
      <c r="AV286" s="303">
        <f t="shared" si="30"/>
        <v>0</v>
      </c>
      <c r="AW286" s="303">
        <f t="shared" si="30"/>
        <v>0</v>
      </c>
      <c r="AX286" s="303">
        <f t="shared" si="30"/>
        <v>0</v>
      </c>
      <c r="AY286" s="303">
        <f t="shared" si="30"/>
        <v>0</v>
      </c>
      <c r="AZ286" s="303">
        <f aca="true" t="shared" si="31" ref="AZ286:BE286">SUM(AZ51:AZ284)</f>
        <v>1</v>
      </c>
      <c r="BA286" s="303">
        <f t="shared" si="31"/>
        <v>1</v>
      </c>
      <c r="BB286" s="303">
        <f t="shared" si="31"/>
        <v>1</v>
      </c>
      <c r="BC286" s="303">
        <f t="shared" si="31"/>
        <v>1</v>
      </c>
      <c r="BD286" s="303">
        <f t="shared" si="31"/>
        <v>2</v>
      </c>
      <c r="BE286" s="303">
        <f t="shared" si="31"/>
        <v>1</v>
      </c>
      <c r="BF286" s="494">
        <f>SUM(AI286:BE286)+BI286+BK286+BM286+BO286+BQ286+BS286+BU286</f>
        <v>25</v>
      </c>
      <c r="BG286" s="304">
        <f>SUM(BG51:BG284)+BJ286+BL286+BN286+BP286+BR286+BT286+BV286</f>
        <v>72.80000000000001</v>
      </c>
      <c r="BI286" s="303">
        <f aca="true" t="shared" si="32" ref="BI286:BV286">SUM(BI51:BI284)</f>
        <v>0</v>
      </c>
      <c r="BJ286" s="303">
        <f t="shared" si="32"/>
        <v>0</v>
      </c>
      <c r="BK286" s="303">
        <f t="shared" si="32"/>
        <v>0</v>
      </c>
      <c r="BL286" s="303">
        <f t="shared" si="32"/>
        <v>0</v>
      </c>
      <c r="BM286" s="303">
        <f t="shared" si="32"/>
        <v>1</v>
      </c>
      <c r="BN286" s="303">
        <f t="shared" si="32"/>
        <v>3.1</v>
      </c>
      <c r="BO286" s="303">
        <f t="shared" si="32"/>
        <v>1</v>
      </c>
      <c r="BP286" s="303">
        <f t="shared" si="32"/>
        <v>2.7</v>
      </c>
      <c r="BQ286" s="303">
        <f t="shared" si="32"/>
        <v>0</v>
      </c>
      <c r="BR286" s="303">
        <f t="shared" si="32"/>
        <v>0</v>
      </c>
      <c r="BS286" s="303">
        <f t="shared" si="32"/>
        <v>1</v>
      </c>
      <c r="BT286" s="303">
        <f t="shared" si="32"/>
        <v>3.2</v>
      </c>
      <c r="BU286" s="303">
        <f t="shared" si="32"/>
        <v>0</v>
      </c>
      <c r="BV286" s="303">
        <f t="shared" si="32"/>
        <v>0</v>
      </c>
    </row>
    <row r="287" spans="1:74" ht="89.25">
      <c r="A287" s="181">
        <v>2206495180</v>
      </c>
      <c r="B287" s="181">
        <v>1</v>
      </c>
      <c r="C287" s="182">
        <v>39908</v>
      </c>
      <c r="D287" s="183">
        <v>0.9442245370370371</v>
      </c>
      <c r="E287" s="184">
        <v>42341</v>
      </c>
      <c r="F287" s="185">
        <v>0.5680555555555555</v>
      </c>
      <c r="G287" s="185">
        <v>0.3368055555555556</v>
      </c>
      <c r="H287" s="181" t="s">
        <v>21</v>
      </c>
      <c r="I287" s="181" t="s">
        <v>1</v>
      </c>
      <c r="J287" s="181" t="s">
        <v>12</v>
      </c>
      <c r="K287" s="186"/>
      <c r="L287" s="186"/>
      <c r="M287" s="186"/>
      <c r="N287" s="186"/>
      <c r="O287">
        <v>3.5</v>
      </c>
      <c r="R287" s="127">
        <v>1</v>
      </c>
      <c r="S287" s="186">
        <v>1</v>
      </c>
      <c r="W287" s="187">
        <f>W286+Y286+AA286+AC286+AE286+AG286+BF286</f>
        <v>233</v>
      </c>
      <c r="X287" s="187">
        <f>X286+Z286+AB286+AD286+AF286+AH286+BG286</f>
        <v>700.5981944444443</v>
      </c>
      <c r="AI287" s="495" t="str">
        <f>AI48</f>
        <v>CILENTO</v>
      </c>
      <c r="AJ287" s="495" t="str">
        <f aca="true" t="shared" si="33" ref="AJ287:BE287">AJ48</f>
        <v>Val_di_Sangro</v>
      </c>
      <c r="AK287" s="495" t="str">
        <f t="shared" si="33"/>
        <v>Monti_Nebrodi</v>
      </c>
      <c r="AL287" s="495" t="str">
        <f t="shared" si="33"/>
        <v>Monti_Reatini</v>
      </c>
      <c r="AM287" s="495" t="str">
        <f t="shared" si="33"/>
        <v>Golfo_di_Gela</v>
      </c>
      <c r="AN287" s="495" t="str">
        <f t="shared" si="33"/>
        <v>Val_Nerina</v>
      </c>
      <c r="AO287" s="495" t="str">
        <f t="shared" si="33"/>
        <v>Tirreno_meridionale_B</v>
      </c>
      <c r="AP287" s="495" t="str">
        <f t="shared" si="33"/>
        <v>Valle_Latina</v>
      </c>
      <c r="AQ287" s="495" t="str">
        <f t="shared" si="33"/>
        <v>Zona_Ascoli_Piceno</v>
      </c>
      <c r="AR287" s="495" t="str">
        <f t="shared" si="33"/>
        <v>Colli_Albani</v>
      </c>
      <c r="AS287" s="495" t="str">
        <f t="shared" si="33"/>
        <v>Langhe</v>
      </c>
      <c r="AT287" s="495" t="str">
        <f t="shared" si="33"/>
        <v>Kuril Islands, Russia</v>
      </c>
      <c r="AU287" s="495">
        <f t="shared" si="33"/>
        <v>0</v>
      </c>
      <c r="AV287" s="495">
        <f t="shared" si="33"/>
        <v>0</v>
      </c>
      <c r="AW287" s="495">
        <f t="shared" si="33"/>
        <v>0</v>
      </c>
      <c r="AX287" s="495">
        <f t="shared" si="33"/>
        <v>0</v>
      </c>
      <c r="AY287" s="495">
        <f t="shared" si="33"/>
        <v>0</v>
      </c>
      <c r="AZ287" s="495" t="str">
        <f t="shared" si="33"/>
        <v>MONTI PELORITANI</v>
      </c>
      <c r="BA287" s="495" t="str">
        <f t="shared" si="33"/>
        <v>COSTA CALABRA OCCIDENTALE</v>
      </c>
      <c r="BB287" s="495" t="str">
        <f t="shared" si="33"/>
        <v>PreAlpi Venete</v>
      </c>
      <c r="BC287" s="495" t="str">
        <f t="shared" si="33"/>
        <v>Zona Chianti</v>
      </c>
      <c r="BD287" s="495" t="str">
        <f t="shared" si="33"/>
        <v>Zona Forlì</v>
      </c>
      <c r="BE287" s="495" t="str">
        <f t="shared" si="33"/>
        <v>Appennino Forlivesa</v>
      </c>
      <c r="BF287">
        <f>SUM(BF51:BF285)+BI286+BK286+BM286+BO286+BQ286+BS286+BU286</f>
        <v>25</v>
      </c>
      <c r="BI287" s="531" t="str">
        <f>BI11</f>
        <v>Aquilano</v>
      </c>
      <c r="BJ287" s="532"/>
      <c r="BK287" s="531" t="str">
        <f>BK11</f>
        <v>Etna</v>
      </c>
      <c r="BL287" s="532"/>
      <c r="BM287" s="531" t="str">
        <f>BM11</f>
        <v>Mar_Ionio</v>
      </c>
      <c r="BN287" s="532"/>
      <c r="BO287" s="531" t="str">
        <f>BO11</f>
        <v>Frignano</v>
      </c>
      <c r="BP287" s="532"/>
      <c r="BQ287" s="531" t="str">
        <f>BQ11</f>
        <v>Isole_Lipari</v>
      </c>
      <c r="BR287" s="532"/>
      <c r="BS287" s="531" t="str">
        <f>BS11</f>
        <v>Bacino_di_Sulmona</v>
      </c>
      <c r="BT287" s="532"/>
      <c r="BU287" s="531" t="str">
        <f>BU11</f>
        <v>Tirreno_centrale</v>
      </c>
      <c r="BV287" s="532"/>
    </row>
    <row r="288" spans="1:58" ht="25.5">
      <c r="A288" s="175">
        <v>1206494510</v>
      </c>
      <c r="B288" s="175">
        <v>1</v>
      </c>
      <c r="C288" s="176">
        <v>39908</v>
      </c>
      <c r="D288" s="177">
        <v>0.8967939814814815</v>
      </c>
      <c r="E288" s="178">
        <v>44161</v>
      </c>
      <c r="F288" s="178">
        <v>11932</v>
      </c>
      <c r="G288" s="175">
        <v>10</v>
      </c>
      <c r="H288" s="175" t="s">
        <v>22</v>
      </c>
      <c r="I288" s="175">
        <f>O288</f>
        <v>2.5</v>
      </c>
      <c r="J288" s="175" t="s">
        <v>23</v>
      </c>
      <c r="L288" s="22">
        <f>K288</f>
        <v>0</v>
      </c>
      <c r="M288" s="10">
        <f>I288*K288</f>
        <v>0</v>
      </c>
      <c r="N288" s="10">
        <f>K288-M288</f>
        <v>0</v>
      </c>
      <c r="O288">
        <v>2.5</v>
      </c>
      <c r="BF288">
        <f>BF286-BF287</f>
        <v>0</v>
      </c>
    </row>
    <row r="289" spans="1:19" ht="12.75">
      <c r="A289" s="181">
        <v>2206494080</v>
      </c>
      <c r="B289" s="181">
        <v>1</v>
      </c>
      <c r="C289" s="182">
        <v>39908</v>
      </c>
      <c r="D289" s="183">
        <v>0.8672916666666667</v>
      </c>
      <c r="E289" s="184">
        <v>42332</v>
      </c>
      <c r="F289" s="184">
        <v>13372</v>
      </c>
      <c r="G289" s="185">
        <v>0.3361111111111111</v>
      </c>
      <c r="H289" s="181" t="s">
        <v>19</v>
      </c>
      <c r="I289" s="181" t="s">
        <v>1</v>
      </c>
      <c r="J289" s="181" t="s">
        <v>12</v>
      </c>
      <c r="K289" s="186"/>
      <c r="L289" s="186"/>
      <c r="M289" s="186"/>
      <c r="N289" s="186"/>
      <c r="O289">
        <v>3.9</v>
      </c>
      <c r="R289" s="127">
        <v>1</v>
      </c>
      <c r="S289" s="186">
        <v>1</v>
      </c>
    </row>
    <row r="290" spans="1:15" ht="12.75">
      <c r="A290" s="175">
        <v>2206493790</v>
      </c>
      <c r="B290" s="175">
        <v>1</v>
      </c>
      <c r="C290" s="176">
        <v>39908</v>
      </c>
      <c r="D290" s="177">
        <v>0.847835648148148</v>
      </c>
      <c r="E290" s="178">
        <v>44236</v>
      </c>
      <c r="F290" s="178">
        <v>11999</v>
      </c>
      <c r="G290" s="180">
        <v>1.1680555555555556</v>
      </c>
      <c r="H290" s="175" t="s">
        <v>17</v>
      </c>
      <c r="I290" s="175" t="s">
        <v>1</v>
      </c>
      <c r="J290" s="175" t="s">
        <v>24</v>
      </c>
      <c r="L290" s="22">
        <f>K290</f>
        <v>0</v>
      </c>
      <c r="O290">
        <v>4.6</v>
      </c>
    </row>
    <row r="291" spans="1:15" ht="25.5">
      <c r="A291" s="175">
        <v>2206475490</v>
      </c>
      <c r="B291" s="175">
        <v>1</v>
      </c>
      <c r="C291" s="176">
        <v>39907</v>
      </c>
      <c r="D291" s="177">
        <v>0.5768634259259259</v>
      </c>
      <c r="E291" s="178">
        <v>38561</v>
      </c>
      <c r="F291" s="178">
        <v>14774</v>
      </c>
      <c r="G291" s="179">
        <v>0.79375</v>
      </c>
      <c r="H291" s="175" t="s">
        <v>25</v>
      </c>
      <c r="I291" s="175" t="s">
        <v>1</v>
      </c>
      <c r="J291" s="175" t="s">
        <v>26</v>
      </c>
      <c r="O291">
        <v>2.6</v>
      </c>
    </row>
    <row r="292" spans="1:19" ht="12.75">
      <c r="A292" s="181">
        <v>2206456830</v>
      </c>
      <c r="B292" s="181">
        <v>1</v>
      </c>
      <c r="C292" s="182">
        <v>39906</v>
      </c>
      <c r="D292" s="183">
        <v>0.2801388888888889</v>
      </c>
      <c r="E292" s="184">
        <v>42321</v>
      </c>
      <c r="F292" s="184">
        <v>13361</v>
      </c>
      <c r="G292" s="185">
        <v>0.41875</v>
      </c>
      <c r="H292" s="181" t="s">
        <v>25</v>
      </c>
      <c r="I292" s="181" t="s">
        <v>1</v>
      </c>
      <c r="J292" s="181" t="s">
        <v>12</v>
      </c>
      <c r="K292" s="186"/>
      <c r="L292" s="186"/>
      <c r="M292" s="186"/>
      <c r="N292" s="186"/>
      <c r="O292">
        <v>2.6</v>
      </c>
      <c r="R292" s="127">
        <v>1</v>
      </c>
      <c r="S292" s="186">
        <v>1</v>
      </c>
    </row>
    <row r="293" spans="1:19" ht="12.75">
      <c r="A293" s="181">
        <v>2206455640</v>
      </c>
      <c r="B293" s="181">
        <v>1</v>
      </c>
      <c r="C293" s="182">
        <v>39906</v>
      </c>
      <c r="D293" s="183">
        <v>0.19770833333333335</v>
      </c>
      <c r="E293" s="184">
        <v>42327</v>
      </c>
      <c r="F293" s="184">
        <v>13358</v>
      </c>
      <c r="G293" s="185">
        <v>0.37777777777777777</v>
      </c>
      <c r="H293" s="181" t="s">
        <v>27</v>
      </c>
      <c r="I293" s="181" t="s">
        <v>1</v>
      </c>
      <c r="J293" s="181" t="s">
        <v>12</v>
      </c>
      <c r="K293" s="186"/>
      <c r="L293" s="186"/>
      <c r="M293" s="186"/>
      <c r="N293" s="186"/>
      <c r="O293">
        <v>3</v>
      </c>
      <c r="R293" s="127">
        <v>1</v>
      </c>
      <c r="S293" s="186">
        <v>1</v>
      </c>
    </row>
    <row r="294" spans="1:19" ht="12.75">
      <c r="A294" s="181">
        <v>2206445110</v>
      </c>
      <c r="B294" s="181">
        <v>1</v>
      </c>
      <c r="C294" s="182">
        <v>39905</v>
      </c>
      <c r="D294" s="183">
        <v>0.4665972222222223</v>
      </c>
      <c r="E294" s="184">
        <v>42307</v>
      </c>
      <c r="F294" s="184">
        <v>13382</v>
      </c>
      <c r="G294" s="185">
        <v>0.4173611111111111</v>
      </c>
      <c r="H294" s="181" t="s">
        <v>28</v>
      </c>
      <c r="I294" s="181" t="s">
        <v>1</v>
      </c>
      <c r="J294" s="181" t="s">
        <v>12</v>
      </c>
      <c r="K294" s="186"/>
      <c r="L294" s="186"/>
      <c r="M294" s="186"/>
      <c r="N294" s="186"/>
      <c r="O294">
        <v>2.4</v>
      </c>
      <c r="R294" s="127">
        <v>1</v>
      </c>
      <c r="S294" s="186">
        <v>1</v>
      </c>
    </row>
    <row r="295" spans="1:15" ht="38.25">
      <c r="A295" s="175">
        <v>2206435450</v>
      </c>
      <c r="B295" s="175">
        <v>1</v>
      </c>
      <c r="C295" s="176">
        <v>39904</v>
      </c>
      <c r="D295" s="177">
        <v>0.7952662037037036</v>
      </c>
      <c r="E295" s="178">
        <v>43589</v>
      </c>
      <c r="F295" s="178">
        <v>10433</v>
      </c>
      <c r="G295" s="179">
        <v>0.37986111111111115</v>
      </c>
      <c r="H295" s="175" t="s">
        <v>29</v>
      </c>
      <c r="I295" s="175" t="s">
        <v>1</v>
      </c>
      <c r="J295" s="175" t="s">
        <v>30</v>
      </c>
      <c r="O295">
        <v>1.8</v>
      </c>
    </row>
    <row r="296" spans="1:19" ht="12.75">
      <c r="A296" s="181">
        <v>2206435130</v>
      </c>
      <c r="B296" s="181">
        <v>1</v>
      </c>
      <c r="C296" s="182">
        <v>39904</v>
      </c>
      <c r="D296" s="183">
        <v>0.7735879629629631</v>
      </c>
      <c r="E296" s="184">
        <v>42333</v>
      </c>
      <c r="F296" s="184">
        <v>13368</v>
      </c>
      <c r="G296" s="185">
        <v>0.41944444444444445</v>
      </c>
      <c r="H296" s="181" t="s">
        <v>178</v>
      </c>
      <c r="I296" s="181" t="s">
        <v>1</v>
      </c>
      <c r="J296" s="181" t="s">
        <v>12</v>
      </c>
      <c r="K296" s="186"/>
      <c r="L296" s="186"/>
      <c r="M296" s="186"/>
      <c r="N296" s="186"/>
      <c r="O296">
        <v>2</v>
      </c>
      <c r="R296" s="127">
        <v>1</v>
      </c>
      <c r="S296" s="186">
        <v>1</v>
      </c>
    </row>
    <row r="297" spans="1:19" ht="12.75">
      <c r="A297" s="181">
        <v>2206433150</v>
      </c>
      <c r="B297" s="181">
        <v>1</v>
      </c>
      <c r="C297" s="182">
        <v>39904</v>
      </c>
      <c r="D297" s="183">
        <v>0.6358564814814814</v>
      </c>
      <c r="E297" s="184">
        <v>42355</v>
      </c>
      <c r="F297" s="184">
        <v>13378</v>
      </c>
      <c r="G297" s="185">
        <v>0.42083333333333334</v>
      </c>
      <c r="H297" s="181" t="s">
        <v>32</v>
      </c>
      <c r="I297" s="181" t="s">
        <v>1</v>
      </c>
      <c r="J297" s="181" t="s">
        <v>12</v>
      </c>
      <c r="K297" s="186"/>
      <c r="L297" s="186"/>
      <c r="M297" s="186"/>
      <c r="N297" s="186"/>
      <c r="O297">
        <v>2.2</v>
      </c>
      <c r="R297" s="127">
        <v>1</v>
      </c>
      <c r="S297" s="186">
        <v>1</v>
      </c>
    </row>
    <row r="298" spans="1:19" ht="12.75">
      <c r="A298" s="181">
        <v>2206430230</v>
      </c>
      <c r="B298" s="181">
        <v>1</v>
      </c>
      <c r="C298" s="182">
        <v>39904</v>
      </c>
      <c r="D298" s="183">
        <v>0.432962962962963</v>
      </c>
      <c r="E298" s="184">
        <v>42324</v>
      </c>
      <c r="F298" s="184">
        <v>13361</v>
      </c>
      <c r="G298" s="185">
        <v>0.38125</v>
      </c>
      <c r="H298" s="181" t="s">
        <v>22</v>
      </c>
      <c r="I298" s="181" t="s">
        <v>1</v>
      </c>
      <c r="J298" s="181" t="s">
        <v>12</v>
      </c>
      <c r="K298" s="186"/>
      <c r="L298" s="186"/>
      <c r="M298" s="186"/>
      <c r="N298" s="186"/>
      <c r="O298">
        <v>2.5</v>
      </c>
      <c r="R298" s="127">
        <v>1</v>
      </c>
      <c r="S298" s="186">
        <v>1</v>
      </c>
    </row>
    <row r="299" spans="1:19" ht="12.75">
      <c r="A299" s="181">
        <v>2206425040</v>
      </c>
      <c r="B299" s="181">
        <v>1</v>
      </c>
      <c r="C299" s="182">
        <v>39904</v>
      </c>
      <c r="D299" s="183">
        <v>0.07275462962962963</v>
      </c>
      <c r="E299" s="184">
        <v>42336</v>
      </c>
      <c r="F299" s="185">
        <v>0.5680555555555555</v>
      </c>
      <c r="G299" s="185">
        <v>0.4173611111111111</v>
      </c>
      <c r="H299" s="181" t="s">
        <v>29</v>
      </c>
      <c r="I299" s="181" t="s">
        <v>1</v>
      </c>
      <c r="J299" s="181" t="s">
        <v>12</v>
      </c>
      <c r="K299" s="186"/>
      <c r="L299" s="186"/>
      <c r="M299" s="186"/>
      <c r="N299" s="186"/>
      <c r="O299">
        <v>1.8</v>
      </c>
      <c r="R299" s="127">
        <v>1</v>
      </c>
      <c r="S299" s="186">
        <v>1</v>
      </c>
    </row>
    <row r="300" spans="1:15" ht="12.75" customHeight="1">
      <c r="A300" s="393" t="s">
        <v>1</v>
      </c>
      <c r="B300" s="200">
        <f>SUM(B286:B299)</f>
        <v>14</v>
      </c>
      <c r="C300" s="200"/>
      <c r="D300" s="200"/>
      <c r="E300" s="200"/>
      <c r="F300" s="200"/>
      <c r="G300" s="200"/>
      <c r="H300" s="200"/>
      <c r="I300" s="200"/>
      <c r="J300" s="200"/>
      <c r="O300" s="200">
        <f>SUM(O286:O299)</f>
        <v>41.2</v>
      </c>
    </row>
    <row r="303" ht="13.5" thickBot="1"/>
    <row r="304" spans="1:15" ht="16.5" thickBot="1">
      <c r="A304" s="582" t="s">
        <v>141</v>
      </c>
      <c r="B304" s="583"/>
      <c r="C304" s="583"/>
      <c r="D304" s="583"/>
      <c r="E304" s="583"/>
      <c r="F304" s="583"/>
      <c r="G304" s="583"/>
      <c r="H304" s="583"/>
      <c r="I304" s="583"/>
      <c r="J304" s="583"/>
      <c r="K304" s="583"/>
      <c r="L304" s="584"/>
      <c r="M304" s="584"/>
      <c r="N304" s="584"/>
      <c r="O304" s="585"/>
    </row>
    <row r="305" spans="1:15" ht="12.75">
      <c r="A305" s="588" t="s">
        <v>140</v>
      </c>
      <c r="B305" s="589"/>
      <c r="C305" s="589"/>
      <c r="D305" s="589"/>
      <c r="E305" s="589"/>
      <c r="F305" s="589"/>
      <c r="G305" s="589"/>
      <c r="H305" s="589"/>
      <c r="I305" s="589"/>
      <c r="J305" s="589"/>
      <c r="K305" s="589"/>
      <c r="L305" s="590"/>
      <c r="M305" s="590"/>
      <c r="N305" s="590"/>
      <c r="O305" s="591"/>
    </row>
    <row r="306" spans="1:15" ht="63.75">
      <c r="A306" s="29" t="s">
        <v>0</v>
      </c>
      <c r="B306" s="30" t="s">
        <v>1</v>
      </c>
      <c r="C306" s="30" t="s">
        <v>2</v>
      </c>
      <c r="D306" s="30" t="s">
        <v>3</v>
      </c>
      <c r="E306" s="30" t="s">
        <v>4</v>
      </c>
      <c r="F306" s="30" t="s">
        <v>5</v>
      </c>
      <c r="G306" s="30" t="s">
        <v>6</v>
      </c>
      <c r="H306" s="30" t="s">
        <v>7</v>
      </c>
      <c r="I306" s="49" t="s">
        <v>146</v>
      </c>
      <c r="J306" s="30" t="s">
        <v>8</v>
      </c>
      <c r="K306" s="31" t="s">
        <v>145</v>
      </c>
      <c r="L306" s="32" t="s">
        <v>144</v>
      </c>
      <c r="M306" s="32" t="s">
        <v>143</v>
      </c>
      <c r="N306" s="32" t="s">
        <v>142</v>
      </c>
      <c r="O306" s="33" t="s">
        <v>138</v>
      </c>
    </row>
    <row r="307" spans="1:15" ht="12.75">
      <c r="A307" s="6">
        <v>2206543700</v>
      </c>
      <c r="B307" s="1">
        <v>1</v>
      </c>
      <c r="C307" s="2">
        <v>39912</v>
      </c>
      <c r="D307" s="3">
        <v>0.3137037037037037</v>
      </c>
      <c r="E307" s="4">
        <v>44247</v>
      </c>
      <c r="F307" s="11">
        <v>0.5243055555555556</v>
      </c>
      <c r="G307" s="8">
        <v>1.1298611111111112</v>
      </c>
      <c r="H307" s="1" t="s">
        <v>13</v>
      </c>
      <c r="I307" s="1">
        <v>0</v>
      </c>
      <c r="J307" s="1" t="s">
        <v>24</v>
      </c>
      <c r="K307" s="128">
        <v>2.7</v>
      </c>
      <c r="L307" s="22">
        <f aca="true" t="shared" si="34" ref="L307:L340">K307</f>
        <v>2.7</v>
      </c>
      <c r="M307" s="10">
        <f>I307*K307</f>
        <v>0</v>
      </c>
      <c r="N307" s="10">
        <f>K307-M307</f>
        <v>2.7</v>
      </c>
      <c r="O307" s="7"/>
    </row>
    <row r="308" spans="1:15" ht="25.5">
      <c r="A308" s="6">
        <v>2206542030</v>
      </c>
      <c r="B308" s="1">
        <v>1</v>
      </c>
      <c r="C308" s="2">
        <v>39912</v>
      </c>
      <c r="D308" s="3">
        <v>0.19663194444444443</v>
      </c>
      <c r="E308" s="4">
        <v>42506</v>
      </c>
      <c r="F308" s="4">
        <v>13366</v>
      </c>
      <c r="G308" s="5">
        <v>0.3763888888888889</v>
      </c>
      <c r="H308" s="1" t="s">
        <v>11</v>
      </c>
      <c r="I308" s="1">
        <v>0</v>
      </c>
      <c r="J308" s="1" t="s">
        <v>10</v>
      </c>
      <c r="K308" s="10">
        <v>3.7</v>
      </c>
      <c r="L308" s="22">
        <f>K308</f>
        <v>3.7</v>
      </c>
      <c r="M308" s="10">
        <f>I308*K308</f>
        <v>0</v>
      </c>
      <c r="N308" s="10">
        <f>K308-M308</f>
        <v>3.7</v>
      </c>
      <c r="O308" s="7"/>
    </row>
    <row r="309" spans="1:15" ht="25.5">
      <c r="A309" s="6">
        <v>2206541910</v>
      </c>
      <c r="B309" s="1">
        <v>1</v>
      </c>
      <c r="C309" s="2">
        <v>39912</v>
      </c>
      <c r="D309" s="3">
        <v>0.18939814814814815</v>
      </c>
      <c r="E309" s="4">
        <v>42445</v>
      </c>
      <c r="F309" s="5">
        <v>0.5708333333333333</v>
      </c>
      <c r="G309" s="5">
        <v>0.3340277777777778</v>
      </c>
      <c r="H309" s="1" t="s">
        <v>37</v>
      </c>
      <c r="I309" s="1">
        <v>0</v>
      </c>
      <c r="J309" s="1" t="s">
        <v>10</v>
      </c>
      <c r="K309" s="10">
        <v>4</v>
      </c>
      <c r="L309" s="22">
        <f t="shared" si="34"/>
        <v>4</v>
      </c>
      <c r="M309" s="10">
        <f aca="true" t="shared" si="35" ref="M309:M324">I309*K309</f>
        <v>0</v>
      </c>
      <c r="N309" s="10">
        <f aca="true" t="shared" si="36" ref="N309:N324">K309-M309</f>
        <v>4</v>
      </c>
      <c r="O309" s="7"/>
    </row>
    <row r="310" spans="1:15" ht="25.5">
      <c r="A310" s="6">
        <v>2206541410</v>
      </c>
      <c r="B310" s="1">
        <v>1</v>
      </c>
      <c r="C310" s="2">
        <v>39912</v>
      </c>
      <c r="D310" s="3">
        <v>0.15410879629629629</v>
      </c>
      <c r="E310" s="8">
        <v>1.7854166666666667</v>
      </c>
      <c r="F310" s="4">
        <v>13332</v>
      </c>
      <c r="G310" s="5">
        <v>0.38055555555555554</v>
      </c>
      <c r="H310" s="1" t="s">
        <v>9</v>
      </c>
      <c r="I310" s="1">
        <v>0</v>
      </c>
      <c r="J310" s="1" t="s">
        <v>153</v>
      </c>
      <c r="K310" s="10">
        <v>3.1</v>
      </c>
      <c r="L310" s="22">
        <f t="shared" si="34"/>
        <v>3.1</v>
      </c>
      <c r="M310" s="10">
        <f t="shared" si="35"/>
        <v>0</v>
      </c>
      <c r="N310" s="10">
        <f t="shared" si="36"/>
        <v>3.1</v>
      </c>
      <c r="O310" s="7"/>
    </row>
    <row r="311" spans="1:15" ht="12.75">
      <c r="A311" s="129">
        <v>2206541141</v>
      </c>
      <c r="B311" s="130">
        <v>1</v>
      </c>
      <c r="C311" s="131">
        <v>39912</v>
      </c>
      <c r="D311" s="132">
        <v>0.13532407407407407</v>
      </c>
      <c r="E311" s="133">
        <v>42338</v>
      </c>
      <c r="F311" s="133">
        <v>13437</v>
      </c>
      <c r="G311" s="134">
        <v>0.75</v>
      </c>
      <c r="H311" s="130" t="s">
        <v>154</v>
      </c>
      <c r="I311" s="130">
        <v>1</v>
      </c>
      <c r="J311" s="130" t="s">
        <v>12</v>
      </c>
      <c r="K311" s="146">
        <v>4.2</v>
      </c>
      <c r="L311" s="147">
        <f t="shared" si="34"/>
        <v>4.2</v>
      </c>
      <c r="M311" s="146">
        <f t="shared" si="35"/>
        <v>4.2</v>
      </c>
      <c r="N311" s="146">
        <f t="shared" si="36"/>
        <v>0</v>
      </c>
      <c r="O311" s="136"/>
    </row>
    <row r="312" spans="1:15" ht="25.5">
      <c r="A312" s="6">
        <v>2206539720</v>
      </c>
      <c r="B312" s="1">
        <v>1</v>
      </c>
      <c r="C312" s="2">
        <v>39912</v>
      </c>
      <c r="D312" s="3">
        <v>0.03679398148148148</v>
      </c>
      <c r="E312" s="4">
        <v>42484</v>
      </c>
      <c r="F312" s="4">
        <v>13343</v>
      </c>
      <c r="G312" s="5">
        <v>0.6277777777777778</v>
      </c>
      <c r="H312" s="1" t="s">
        <v>155</v>
      </c>
      <c r="I312" s="1">
        <v>0</v>
      </c>
      <c r="J312" s="1" t="s">
        <v>10</v>
      </c>
      <c r="K312" s="10">
        <v>5.1</v>
      </c>
      <c r="L312" s="22">
        <f t="shared" si="34"/>
        <v>5.1</v>
      </c>
      <c r="M312" s="10">
        <f t="shared" si="35"/>
        <v>0</v>
      </c>
      <c r="N312" s="10">
        <f t="shared" si="36"/>
        <v>5.1</v>
      </c>
      <c r="O312" s="7"/>
    </row>
    <row r="313" spans="1:15" ht="12.75">
      <c r="A313" s="129">
        <v>2206538780</v>
      </c>
      <c r="B313" s="130">
        <v>1</v>
      </c>
      <c r="C313" s="131">
        <v>39911</v>
      </c>
      <c r="D313" s="132">
        <v>0.9709027777777778</v>
      </c>
      <c r="E313" s="133">
        <v>42391</v>
      </c>
      <c r="F313" s="133">
        <v>13325</v>
      </c>
      <c r="G313" s="134">
        <v>0.4222222222222222</v>
      </c>
      <c r="H313" s="130" t="s">
        <v>15</v>
      </c>
      <c r="I313" s="130">
        <v>1</v>
      </c>
      <c r="J313" s="130" t="s">
        <v>12</v>
      </c>
      <c r="K313" s="146">
        <v>3.3</v>
      </c>
      <c r="L313" s="147">
        <f t="shared" si="34"/>
        <v>3.3</v>
      </c>
      <c r="M313" s="146">
        <f t="shared" si="35"/>
        <v>3.3</v>
      </c>
      <c r="N313" s="146">
        <f t="shared" si="36"/>
        <v>0</v>
      </c>
      <c r="O313" s="136"/>
    </row>
    <row r="314" spans="1:15" ht="25.5">
      <c r="A314" s="6">
        <v>2206538560</v>
      </c>
      <c r="B314" s="1">
        <v>1</v>
      </c>
      <c r="C314" s="2">
        <v>39911</v>
      </c>
      <c r="D314" s="3">
        <v>0.9561342592592593</v>
      </c>
      <c r="E314" s="4">
        <v>42507</v>
      </c>
      <c r="F314" s="4">
        <v>13364</v>
      </c>
      <c r="G314" s="5">
        <v>0.41805555555555557</v>
      </c>
      <c r="H314" s="1" t="s">
        <v>156</v>
      </c>
      <c r="I314" s="1">
        <v>1</v>
      </c>
      <c r="J314" s="1" t="s">
        <v>10</v>
      </c>
      <c r="K314" s="10">
        <v>4.3</v>
      </c>
      <c r="L314" s="22">
        <f t="shared" si="34"/>
        <v>4.3</v>
      </c>
      <c r="M314" s="10">
        <f t="shared" si="35"/>
        <v>4.3</v>
      </c>
      <c r="N314" s="10">
        <f t="shared" si="36"/>
        <v>0</v>
      </c>
      <c r="O314" s="7"/>
    </row>
    <row r="315" spans="1:15" ht="12.75">
      <c r="A315" s="129">
        <v>2206538190</v>
      </c>
      <c r="B315" s="130">
        <v>1</v>
      </c>
      <c r="C315" s="131">
        <v>39911</v>
      </c>
      <c r="D315" s="132">
        <v>0.9305092592592592</v>
      </c>
      <c r="E315" s="133">
        <v>42364</v>
      </c>
      <c r="F315" s="133">
        <v>13395</v>
      </c>
      <c r="G315" s="134">
        <v>0.37777777777777777</v>
      </c>
      <c r="H315" s="130" t="s">
        <v>13</v>
      </c>
      <c r="I315" s="130">
        <v>1</v>
      </c>
      <c r="J315" s="130" t="s">
        <v>12</v>
      </c>
      <c r="K315" s="146">
        <v>2.7</v>
      </c>
      <c r="L315" s="147">
        <f t="shared" si="34"/>
        <v>2.7</v>
      </c>
      <c r="M315" s="146">
        <f t="shared" si="35"/>
        <v>2.7</v>
      </c>
      <c r="N315" s="146">
        <f t="shared" si="36"/>
        <v>0</v>
      </c>
      <c r="O315" s="136"/>
    </row>
    <row r="316" spans="1:15" ht="12.75">
      <c r="A316" s="129">
        <v>2206535580</v>
      </c>
      <c r="B316" s="130">
        <v>1</v>
      </c>
      <c r="C316" s="131">
        <v>39911</v>
      </c>
      <c r="D316" s="132">
        <v>0.7490162037037037</v>
      </c>
      <c r="E316" s="133">
        <v>42364</v>
      </c>
      <c r="F316" s="133">
        <v>13396</v>
      </c>
      <c r="G316" s="134">
        <v>0.33888888888888885</v>
      </c>
      <c r="H316" s="130" t="s">
        <v>16</v>
      </c>
      <c r="I316" s="130">
        <v>1</v>
      </c>
      <c r="J316" s="130" t="s">
        <v>12</v>
      </c>
      <c r="K316" s="146">
        <v>3.2</v>
      </c>
      <c r="L316" s="147">
        <f t="shared" si="34"/>
        <v>3.2</v>
      </c>
      <c r="M316" s="146">
        <f t="shared" si="35"/>
        <v>3.2</v>
      </c>
      <c r="N316" s="146">
        <f t="shared" si="36"/>
        <v>0</v>
      </c>
      <c r="O316" s="136"/>
    </row>
    <row r="317" spans="1:15" ht="12.75">
      <c r="A317" s="129">
        <v>1206531750</v>
      </c>
      <c r="B317" s="130">
        <v>1</v>
      </c>
      <c r="C317" s="131">
        <v>39911</v>
      </c>
      <c r="D317" s="132">
        <v>0.4832986111111111</v>
      </c>
      <c r="E317" s="133">
        <v>42355</v>
      </c>
      <c r="F317" s="133">
        <v>13328</v>
      </c>
      <c r="G317" s="134">
        <v>0.42083333333333334</v>
      </c>
      <c r="H317" s="130" t="s">
        <v>21</v>
      </c>
      <c r="I317" s="130">
        <v>1</v>
      </c>
      <c r="J317" s="130" t="s">
        <v>12</v>
      </c>
      <c r="K317" s="146">
        <v>3.5</v>
      </c>
      <c r="L317" s="147">
        <f t="shared" si="34"/>
        <v>3.5</v>
      </c>
      <c r="M317" s="146">
        <f t="shared" si="35"/>
        <v>3.5</v>
      </c>
      <c r="N317" s="146">
        <f t="shared" si="36"/>
        <v>0</v>
      </c>
      <c r="O317" s="136"/>
    </row>
    <row r="318" spans="1:15" ht="12.75">
      <c r="A318" s="129">
        <v>1206531130</v>
      </c>
      <c r="B318" s="130">
        <v>1</v>
      </c>
      <c r="C318" s="131">
        <v>39911</v>
      </c>
      <c r="D318" s="132">
        <v>0.4403819444444444</v>
      </c>
      <c r="E318" s="133">
        <v>42352</v>
      </c>
      <c r="F318" s="133">
        <v>13381</v>
      </c>
      <c r="G318" s="134">
        <v>0.3763888888888889</v>
      </c>
      <c r="H318" s="130" t="s">
        <v>9</v>
      </c>
      <c r="I318" s="130">
        <v>1</v>
      </c>
      <c r="J318" s="130" t="s">
        <v>12</v>
      </c>
      <c r="K318" s="146">
        <v>3.1</v>
      </c>
      <c r="L318" s="147">
        <f t="shared" si="34"/>
        <v>3.1</v>
      </c>
      <c r="M318" s="146">
        <f t="shared" si="35"/>
        <v>3.1</v>
      </c>
      <c r="N318" s="146">
        <f t="shared" si="36"/>
        <v>0</v>
      </c>
      <c r="O318" s="136"/>
    </row>
    <row r="319" spans="1:15" ht="12.75">
      <c r="A319" s="129">
        <v>2206528390</v>
      </c>
      <c r="B319" s="130">
        <v>1</v>
      </c>
      <c r="C319" s="131">
        <v>39911</v>
      </c>
      <c r="D319" s="132">
        <v>0.25027777777777777</v>
      </c>
      <c r="E319" s="137">
        <v>1.7763888888888888</v>
      </c>
      <c r="F319" s="134">
        <v>0.5666666666666667</v>
      </c>
      <c r="G319" s="134">
        <v>0.38125</v>
      </c>
      <c r="H319" s="130" t="s">
        <v>63</v>
      </c>
      <c r="I319" s="130">
        <v>1</v>
      </c>
      <c r="J319" s="130" t="s">
        <v>12</v>
      </c>
      <c r="K319" s="146">
        <v>2.1</v>
      </c>
      <c r="L319" s="147">
        <f t="shared" si="34"/>
        <v>2.1</v>
      </c>
      <c r="M319" s="146">
        <f t="shared" si="35"/>
        <v>2.1</v>
      </c>
      <c r="N319" s="146">
        <f t="shared" si="36"/>
        <v>0</v>
      </c>
      <c r="O319" s="136"/>
    </row>
    <row r="320" spans="1:15" ht="25.5">
      <c r="A320" s="6">
        <v>2206527470</v>
      </c>
      <c r="B320" s="1">
        <v>1</v>
      </c>
      <c r="C320" s="2">
        <v>39911</v>
      </c>
      <c r="D320" s="3">
        <v>0.1858912037037037</v>
      </c>
      <c r="E320" s="4">
        <v>42305</v>
      </c>
      <c r="F320" s="4">
        <v>13467</v>
      </c>
      <c r="G320" s="5">
        <v>0.4215277777777778</v>
      </c>
      <c r="H320" s="1" t="s">
        <v>11</v>
      </c>
      <c r="I320" s="1">
        <v>0</v>
      </c>
      <c r="J320" s="1" t="s">
        <v>157</v>
      </c>
      <c r="K320" s="10">
        <v>3.7</v>
      </c>
      <c r="L320" s="22">
        <f t="shared" si="34"/>
        <v>3.7</v>
      </c>
      <c r="M320" s="10">
        <f t="shared" si="35"/>
        <v>0</v>
      </c>
      <c r="N320" s="10">
        <f t="shared" si="36"/>
        <v>3.7</v>
      </c>
      <c r="O320" s="7"/>
    </row>
    <row r="321" spans="1:15" ht="12.75">
      <c r="A321" s="129">
        <v>2206526590</v>
      </c>
      <c r="B321" s="130">
        <v>1</v>
      </c>
      <c r="C321" s="131">
        <v>39911</v>
      </c>
      <c r="D321" s="132">
        <v>0.12539351851851852</v>
      </c>
      <c r="E321" s="133">
        <v>42299</v>
      </c>
      <c r="F321" s="133">
        <v>13459</v>
      </c>
      <c r="G321" s="130">
        <v>10</v>
      </c>
      <c r="H321" s="130" t="s">
        <v>21</v>
      </c>
      <c r="I321" s="130">
        <v>1</v>
      </c>
      <c r="J321" s="130" t="s">
        <v>12</v>
      </c>
      <c r="K321" s="146">
        <v>3.5</v>
      </c>
      <c r="L321" s="147">
        <f t="shared" si="34"/>
        <v>3.5</v>
      </c>
      <c r="M321" s="146">
        <f t="shared" si="35"/>
        <v>3.5</v>
      </c>
      <c r="N321" s="146">
        <f t="shared" si="36"/>
        <v>0</v>
      </c>
      <c r="O321" s="136"/>
    </row>
    <row r="322" spans="1:15" ht="25.5">
      <c r="A322" s="6">
        <v>1206524030</v>
      </c>
      <c r="B322" s="1">
        <v>1</v>
      </c>
      <c r="C322" s="2">
        <v>39910</v>
      </c>
      <c r="D322" s="3">
        <v>0.9470138888888888</v>
      </c>
      <c r="E322" s="4">
        <v>42328</v>
      </c>
      <c r="F322" s="4">
        <v>13486</v>
      </c>
      <c r="G322" s="5">
        <v>0.3770833333333334</v>
      </c>
      <c r="H322" s="1" t="s">
        <v>27</v>
      </c>
      <c r="I322" s="1">
        <v>0</v>
      </c>
      <c r="J322" s="1" t="s">
        <v>157</v>
      </c>
      <c r="K322" s="10">
        <v>3</v>
      </c>
      <c r="L322" s="22">
        <f t="shared" si="34"/>
        <v>3</v>
      </c>
      <c r="M322" s="10">
        <f t="shared" si="35"/>
        <v>0</v>
      </c>
      <c r="N322" s="10">
        <f t="shared" si="36"/>
        <v>3</v>
      </c>
      <c r="O322" s="7"/>
    </row>
    <row r="323" spans="1:15" ht="25.5">
      <c r="A323" s="6">
        <v>1206523891</v>
      </c>
      <c r="B323" s="1">
        <v>1</v>
      </c>
      <c r="C323" s="2">
        <v>39910</v>
      </c>
      <c r="D323" s="3">
        <v>0.9373842592592593</v>
      </c>
      <c r="E323" s="4">
        <v>42284</v>
      </c>
      <c r="F323" s="4">
        <v>13489</v>
      </c>
      <c r="G323" s="5">
        <v>0.37916666666666665</v>
      </c>
      <c r="H323" s="1" t="s">
        <v>9</v>
      </c>
      <c r="I323" s="1">
        <v>0</v>
      </c>
      <c r="J323" s="1" t="s">
        <v>157</v>
      </c>
      <c r="K323" s="10">
        <v>3.1</v>
      </c>
      <c r="L323" s="22">
        <f t="shared" si="34"/>
        <v>3.1</v>
      </c>
      <c r="M323" s="10">
        <f t="shared" si="35"/>
        <v>0</v>
      </c>
      <c r="N323" s="10">
        <f t="shared" si="36"/>
        <v>3.1</v>
      </c>
      <c r="O323" s="7"/>
    </row>
    <row r="324" spans="1:15" ht="12.75">
      <c r="A324" s="129">
        <v>2206523390</v>
      </c>
      <c r="B324" s="130">
        <v>1</v>
      </c>
      <c r="C324" s="131">
        <v>39910</v>
      </c>
      <c r="D324" s="132">
        <v>0.9021527777777778</v>
      </c>
      <c r="E324" s="133">
        <v>42361</v>
      </c>
      <c r="F324" s="133">
        <v>13363</v>
      </c>
      <c r="G324" s="134">
        <v>0.41944444444444445</v>
      </c>
      <c r="H324" s="130" t="s">
        <v>11</v>
      </c>
      <c r="I324" s="130">
        <v>1</v>
      </c>
      <c r="J324" s="130" t="s">
        <v>12</v>
      </c>
      <c r="K324" s="146">
        <v>3.7</v>
      </c>
      <c r="L324" s="147">
        <f t="shared" si="34"/>
        <v>3.7</v>
      </c>
      <c r="M324" s="146">
        <f t="shared" si="35"/>
        <v>3.7</v>
      </c>
      <c r="N324" s="146">
        <f t="shared" si="36"/>
        <v>0</v>
      </c>
      <c r="O324" s="136"/>
    </row>
    <row r="325" spans="1:15" ht="12.75">
      <c r="A325" s="129">
        <v>1206523330</v>
      </c>
      <c r="B325" s="130">
        <v>1</v>
      </c>
      <c r="C325" s="131">
        <v>39910</v>
      </c>
      <c r="D325" s="132">
        <v>0.8989467592592592</v>
      </c>
      <c r="E325" s="137">
        <v>1.7763888888888888</v>
      </c>
      <c r="F325" s="133">
        <v>13376</v>
      </c>
      <c r="G325" s="134">
        <v>0.29444444444444445</v>
      </c>
      <c r="H325" s="130" t="s">
        <v>154</v>
      </c>
      <c r="I325" s="130">
        <v>1</v>
      </c>
      <c r="J325" s="130" t="s">
        <v>12</v>
      </c>
      <c r="K325" s="135">
        <v>4.2</v>
      </c>
      <c r="L325" s="147">
        <f t="shared" si="34"/>
        <v>4.2</v>
      </c>
      <c r="M325" s="146">
        <f aca="true" t="shared" si="37" ref="M325:M335">I325*K325</f>
        <v>4.2</v>
      </c>
      <c r="N325" s="146">
        <f aca="true" t="shared" si="38" ref="N325:N335">K325-M325</f>
        <v>0</v>
      </c>
      <c r="O325" s="136"/>
    </row>
    <row r="326" spans="1:15" ht="25.5">
      <c r="A326" s="6">
        <v>2206523150</v>
      </c>
      <c r="B326" s="1">
        <v>1</v>
      </c>
      <c r="C326" s="2">
        <v>39910</v>
      </c>
      <c r="D326" s="3">
        <v>0.8855671296296297</v>
      </c>
      <c r="E326" s="4">
        <v>44159</v>
      </c>
      <c r="F326" s="4">
        <v>11974</v>
      </c>
      <c r="G326" s="1">
        <v>10</v>
      </c>
      <c r="H326" s="1" t="s">
        <v>22</v>
      </c>
      <c r="I326" s="1">
        <v>0</v>
      </c>
      <c r="J326" s="1" t="s">
        <v>23</v>
      </c>
      <c r="K326" s="128">
        <v>2.5</v>
      </c>
      <c r="L326" s="22">
        <f t="shared" si="34"/>
        <v>2.5</v>
      </c>
      <c r="M326" s="10">
        <f t="shared" si="37"/>
        <v>0</v>
      </c>
      <c r="N326" s="10">
        <f t="shared" si="38"/>
        <v>2.5</v>
      </c>
      <c r="O326" s="7"/>
    </row>
    <row r="327" spans="1:15" ht="12.75">
      <c r="A327" s="6">
        <v>2206522630</v>
      </c>
      <c r="B327" s="1">
        <v>1</v>
      </c>
      <c r="C327" s="2">
        <v>39910</v>
      </c>
      <c r="D327" s="3">
        <v>0.850625</v>
      </c>
      <c r="E327" s="4">
        <v>39177</v>
      </c>
      <c r="F327" s="4">
        <v>16795</v>
      </c>
      <c r="G327" s="5">
        <v>0.5472222222222222</v>
      </c>
      <c r="H327" s="1" t="s">
        <v>16</v>
      </c>
      <c r="I327" s="1">
        <v>0</v>
      </c>
      <c r="J327" s="1" t="s">
        <v>158</v>
      </c>
      <c r="K327" s="128">
        <v>3.2</v>
      </c>
      <c r="L327" s="22">
        <f t="shared" si="34"/>
        <v>3.2</v>
      </c>
      <c r="M327" s="10">
        <f t="shared" si="37"/>
        <v>0</v>
      </c>
      <c r="N327" s="10">
        <f t="shared" si="38"/>
        <v>3.2</v>
      </c>
      <c r="O327" s="7"/>
    </row>
    <row r="328" spans="1:15" ht="25.5">
      <c r="A328" s="6">
        <v>1206521070</v>
      </c>
      <c r="B328" s="1">
        <v>1</v>
      </c>
      <c r="C328" s="2">
        <v>39910</v>
      </c>
      <c r="D328" s="3">
        <v>0.741400462962963</v>
      </c>
      <c r="E328" s="4">
        <v>42275</v>
      </c>
      <c r="F328" s="4">
        <v>13464</v>
      </c>
      <c r="G328" s="5">
        <v>0.6256944444444444</v>
      </c>
      <c r="H328" s="1" t="s">
        <v>159</v>
      </c>
      <c r="I328" s="1">
        <v>0</v>
      </c>
      <c r="J328" s="1" t="s">
        <v>157</v>
      </c>
      <c r="K328" s="128">
        <v>5.3</v>
      </c>
      <c r="L328" s="22">
        <f t="shared" si="34"/>
        <v>5.3</v>
      </c>
      <c r="M328" s="10">
        <f t="shared" si="37"/>
        <v>0</v>
      </c>
      <c r="N328" s="10">
        <f t="shared" si="38"/>
        <v>5.3</v>
      </c>
      <c r="O328" s="7"/>
    </row>
    <row r="329" spans="1:15" ht="25.5">
      <c r="A329" s="6">
        <v>1206517890</v>
      </c>
      <c r="B329" s="1">
        <v>1</v>
      </c>
      <c r="C329" s="2">
        <v>39910</v>
      </c>
      <c r="D329" s="3">
        <v>0.5201388888888888</v>
      </c>
      <c r="E329" s="4">
        <v>42461</v>
      </c>
      <c r="F329" s="4">
        <v>13412</v>
      </c>
      <c r="G329" s="5">
        <v>0.3354166666666667</v>
      </c>
      <c r="H329" s="1" t="s">
        <v>15</v>
      </c>
      <c r="I329" s="1">
        <v>0</v>
      </c>
      <c r="J329" s="1" t="s">
        <v>10</v>
      </c>
      <c r="K329" s="128">
        <v>3.3</v>
      </c>
      <c r="L329" s="22">
        <f t="shared" si="34"/>
        <v>3.3</v>
      </c>
      <c r="M329" s="10">
        <f t="shared" si="37"/>
        <v>0</v>
      </c>
      <c r="N329" s="10">
        <f t="shared" si="38"/>
        <v>3.3</v>
      </c>
      <c r="O329" s="7"/>
    </row>
    <row r="330" spans="1:15" ht="12.75">
      <c r="A330" s="129">
        <v>2206516690</v>
      </c>
      <c r="B330" s="130">
        <v>1</v>
      </c>
      <c r="C330" s="131">
        <v>39910</v>
      </c>
      <c r="D330" s="132">
        <v>0.4369212962962963</v>
      </c>
      <c r="E330" s="133">
        <v>42321</v>
      </c>
      <c r="F330" s="134">
        <v>0.5444444444444444</v>
      </c>
      <c r="G330" s="134">
        <v>0.37847222222222227</v>
      </c>
      <c r="H330" s="130" t="s">
        <v>16</v>
      </c>
      <c r="I330" s="130">
        <v>1</v>
      </c>
      <c r="J330" s="130" t="s">
        <v>12</v>
      </c>
      <c r="K330" s="135">
        <v>3.2</v>
      </c>
      <c r="L330" s="147">
        <f t="shared" si="34"/>
        <v>3.2</v>
      </c>
      <c r="M330" s="146">
        <f t="shared" si="37"/>
        <v>3.2</v>
      </c>
      <c r="N330" s="146">
        <f t="shared" si="38"/>
        <v>0</v>
      </c>
      <c r="O330" s="136"/>
    </row>
    <row r="331" spans="1:15" ht="12.75">
      <c r="A331" s="129">
        <v>8206516100</v>
      </c>
      <c r="B331" s="130">
        <v>1</v>
      </c>
      <c r="C331" s="131">
        <v>39910</v>
      </c>
      <c r="D331" s="132">
        <v>0.3964814814814815</v>
      </c>
      <c r="E331" s="133">
        <v>42334</v>
      </c>
      <c r="F331" s="133">
        <v>13355</v>
      </c>
      <c r="G331" s="134">
        <v>0.4166666666666667</v>
      </c>
      <c r="H331" s="130" t="s">
        <v>21</v>
      </c>
      <c r="I331" s="130">
        <v>1</v>
      </c>
      <c r="J331" s="130" t="s">
        <v>12</v>
      </c>
      <c r="K331" s="135">
        <v>3.2</v>
      </c>
      <c r="L331" s="147">
        <f t="shared" si="34"/>
        <v>3.2</v>
      </c>
      <c r="M331" s="146">
        <f t="shared" si="37"/>
        <v>3.2</v>
      </c>
      <c r="N331" s="146">
        <f t="shared" si="38"/>
        <v>0</v>
      </c>
      <c r="O331" s="136"/>
    </row>
    <row r="332" spans="1:15" ht="12.75">
      <c r="A332" s="129">
        <v>2206516040</v>
      </c>
      <c r="B332" s="130">
        <v>1</v>
      </c>
      <c r="C332" s="131">
        <v>39910</v>
      </c>
      <c r="D332" s="132">
        <v>0.39337962962962963</v>
      </c>
      <c r="E332" s="133">
        <v>42342</v>
      </c>
      <c r="F332" s="133">
        <v>13388</v>
      </c>
      <c r="G332" s="134">
        <v>0.41805555555555557</v>
      </c>
      <c r="H332" s="130" t="s">
        <v>160</v>
      </c>
      <c r="I332" s="130">
        <v>1</v>
      </c>
      <c r="J332" s="130" t="s">
        <v>12</v>
      </c>
      <c r="K332" s="135">
        <v>4.7</v>
      </c>
      <c r="L332" s="147">
        <f t="shared" si="34"/>
        <v>4.7</v>
      </c>
      <c r="M332" s="146">
        <f t="shared" si="37"/>
        <v>4.7</v>
      </c>
      <c r="N332" s="146">
        <f t="shared" si="38"/>
        <v>0</v>
      </c>
      <c r="O332" s="136"/>
    </row>
    <row r="333" spans="1:15" ht="12.75">
      <c r="A333" s="129">
        <v>2206515190</v>
      </c>
      <c r="B333" s="130">
        <v>1</v>
      </c>
      <c r="C333" s="131">
        <v>39910</v>
      </c>
      <c r="D333" s="132">
        <v>0.3339351851851852</v>
      </c>
      <c r="E333" s="133">
        <v>42383</v>
      </c>
      <c r="F333" s="133">
        <v>13401</v>
      </c>
      <c r="G333" s="134">
        <v>0.6256944444444444</v>
      </c>
      <c r="H333" s="130" t="s">
        <v>16</v>
      </c>
      <c r="I333" s="130">
        <v>1</v>
      </c>
      <c r="J333" s="130" t="s">
        <v>12</v>
      </c>
      <c r="K333" s="135">
        <v>3.2</v>
      </c>
      <c r="L333" s="147">
        <f t="shared" si="34"/>
        <v>3.2</v>
      </c>
      <c r="M333" s="146">
        <f t="shared" si="37"/>
        <v>3.2</v>
      </c>
      <c r="N333" s="146">
        <f t="shared" si="38"/>
        <v>0</v>
      </c>
      <c r="O333" s="136"/>
    </row>
    <row r="334" spans="1:15" ht="12.75">
      <c r="A334" s="129">
        <v>2206514140</v>
      </c>
      <c r="B334" s="130">
        <v>1</v>
      </c>
      <c r="C334" s="131">
        <v>39910</v>
      </c>
      <c r="D334" s="132">
        <v>0.2604976851851852</v>
      </c>
      <c r="E334" s="133">
        <v>42378</v>
      </c>
      <c r="F334" s="134">
        <v>0.5638888888888889</v>
      </c>
      <c r="G334" s="134">
        <v>0.4597222222222222</v>
      </c>
      <c r="H334" s="130" t="s">
        <v>27</v>
      </c>
      <c r="I334" s="130">
        <v>1</v>
      </c>
      <c r="J334" s="130" t="s">
        <v>12</v>
      </c>
      <c r="K334" s="135">
        <v>3</v>
      </c>
      <c r="L334" s="147">
        <f t="shared" si="34"/>
        <v>3</v>
      </c>
      <c r="M334" s="146">
        <f t="shared" si="37"/>
        <v>3</v>
      </c>
      <c r="N334" s="146">
        <f t="shared" si="38"/>
        <v>0</v>
      </c>
      <c r="O334" s="136"/>
    </row>
    <row r="335" spans="1:15" ht="25.5">
      <c r="A335" s="138">
        <v>2206509940</v>
      </c>
      <c r="B335" s="139">
        <v>1</v>
      </c>
      <c r="C335" s="140">
        <v>39909</v>
      </c>
      <c r="D335" s="141">
        <v>0.9691782407407407</v>
      </c>
      <c r="E335" s="142">
        <v>42451</v>
      </c>
      <c r="F335" s="142">
        <v>13364</v>
      </c>
      <c r="G335" s="143">
        <v>0.3375</v>
      </c>
      <c r="H335" s="139" t="s">
        <v>161</v>
      </c>
      <c r="I335" s="139">
        <v>0</v>
      </c>
      <c r="J335" s="139" t="s">
        <v>10</v>
      </c>
      <c r="K335" s="144">
        <v>4.8</v>
      </c>
      <c r="L335" s="22">
        <f t="shared" si="34"/>
        <v>4.8</v>
      </c>
      <c r="M335" s="10">
        <f t="shared" si="37"/>
        <v>0</v>
      </c>
      <c r="N335" s="10">
        <f t="shared" si="38"/>
        <v>4.8</v>
      </c>
      <c r="O335" s="145"/>
    </row>
    <row r="336" spans="1:74" s="127" customFormat="1" ht="12.75">
      <c r="A336" s="129">
        <v>1206509670</v>
      </c>
      <c r="B336" s="130">
        <v>1</v>
      </c>
      <c r="C336" s="131">
        <v>39909</v>
      </c>
      <c r="D336" s="132">
        <v>0.9494560185185185</v>
      </c>
      <c r="E336" s="133">
        <v>42349</v>
      </c>
      <c r="F336" s="133">
        <v>13293</v>
      </c>
      <c r="G336" s="134">
        <v>0.4625</v>
      </c>
      <c r="H336" s="130" t="s">
        <v>52</v>
      </c>
      <c r="I336" s="130">
        <v>1</v>
      </c>
      <c r="J336" s="130" t="s">
        <v>12</v>
      </c>
      <c r="K336" s="135">
        <v>3.6</v>
      </c>
      <c r="L336" s="147">
        <f t="shared" si="34"/>
        <v>3.6</v>
      </c>
      <c r="M336" s="146">
        <f aca="true" t="shared" si="39" ref="M336:M341">I336*K336</f>
        <v>3.6</v>
      </c>
      <c r="N336" s="146">
        <f>K336-M336</f>
        <v>0</v>
      </c>
      <c r="O336" s="136"/>
      <c r="S336" s="186"/>
      <c r="T336" s="186"/>
      <c r="W336" s="187"/>
      <c r="X336" s="187"/>
      <c r="Y336" s="188"/>
      <c r="Z336" s="188"/>
      <c r="AA336" s="191"/>
      <c r="AB336" s="191"/>
      <c r="AC336" s="194"/>
      <c r="AD336" s="194"/>
      <c r="AE336" s="192"/>
      <c r="AF336" s="192"/>
      <c r="AG336" s="195"/>
      <c r="AH336" s="195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I336" s="186"/>
      <c r="BJ336" s="186"/>
      <c r="BK336" s="325"/>
      <c r="BL336" s="325"/>
      <c r="BM336" s="328"/>
      <c r="BN336" s="328"/>
      <c r="BO336" s="194"/>
      <c r="BP336" s="194"/>
      <c r="BQ336" s="199"/>
      <c r="BR336" s="199"/>
      <c r="BS336" s="190"/>
      <c r="BT336" s="190"/>
      <c r="BU336" s="197"/>
      <c r="BV336" s="197"/>
    </row>
    <row r="337" spans="1:74" s="127" customFormat="1" ht="12.75">
      <c r="A337" s="129">
        <v>1206509160</v>
      </c>
      <c r="B337" s="130">
        <v>1</v>
      </c>
      <c r="C337" s="131">
        <v>39909</v>
      </c>
      <c r="D337" s="132">
        <v>0.9145023148148148</v>
      </c>
      <c r="E337" s="133">
        <v>42396</v>
      </c>
      <c r="F337" s="133">
        <v>13323</v>
      </c>
      <c r="G337" s="134">
        <v>0.37986111111111115</v>
      </c>
      <c r="H337" s="130" t="s">
        <v>38</v>
      </c>
      <c r="I337" s="130">
        <v>1</v>
      </c>
      <c r="J337" s="130" t="s">
        <v>12</v>
      </c>
      <c r="K337" s="135">
        <v>3.8</v>
      </c>
      <c r="L337" s="147">
        <f t="shared" si="34"/>
        <v>3.8</v>
      </c>
      <c r="M337" s="146">
        <f t="shared" si="39"/>
        <v>3.8</v>
      </c>
      <c r="N337" s="146">
        <f>K337-M337</f>
        <v>0</v>
      </c>
      <c r="O337" s="136"/>
      <c r="S337" s="186"/>
      <c r="T337" s="186"/>
      <c r="W337" s="187"/>
      <c r="X337" s="187"/>
      <c r="Y337" s="188"/>
      <c r="Z337" s="188"/>
      <c r="AA337" s="191"/>
      <c r="AB337" s="191"/>
      <c r="AC337" s="194"/>
      <c r="AD337" s="194"/>
      <c r="AE337" s="192"/>
      <c r="AF337" s="192"/>
      <c r="AG337" s="195"/>
      <c r="AH337" s="195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I337" s="186"/>
      <c r="BJ337" s="186"/>
      <c r="BK337" s="325"/>
      <c r="BL337" s="325"/>
      <c r="BM337" s="328"/>
      <c r="BN337" s="328"/>
      <c r="BO337" s="194"/>
      <c r="BP337" s="194"/>
      <c r="BQ337" s="199"/>
      <c r="BR337" s="199"/>
      <c r="BS337" s="190"/>
      <c r="BT337" s="190"/>
      <c r="BU337" s="197"/>
      <c r="BV337" s="197"/>
    </row>
    <row r="338" spans="1:74" s="127" customFormat="1" ht="12.75">
      <c r="A338" s="129">
        <v>2206505980</v>
      </c>
      <c r="B338" s="130">
        <v>1</v>
      </c>
      <c r="C338" s="131">
        <v>39909</v>
      </c>
      <c r="D338" s="132">
        <v>0.6931597222222222</v>
      </c>
      <c r="E338" s="133">
        <v>42362</v>
      </c>
      <c r="F338" s="133">
        <v>13333</v>
      </c>
      <c r="G338" s="134">
        <v>0.41805555555555557</v>
      </c>
      <c r="H338" s="130" t="s">
        <v>37</v>
      </c>
      <c r="I338" s="130">
        <v>1</v>
      </c>
      <c r="J338" s="130" t="s">
        <v>12</v>
      </c>
      <c r="K338" s="135">
        <v>4</v>
      </c>
      <c r="L338" s="147">
        <f t="shared" si="34"/>
        <v>4</v>
      </c>
      <c r="M338" s="146">
        <f t="shared" si="39"/>
        <v>4</v>
      </c>
      <c r="N338" s="146">
        <f>K338-M338</f>
        <v>0</v>
      </c>
      <c r="O338" s="136"/>
      <c r="S338" s="186"/>
      <c r="T338" s="186"/>
      <c r="W338" s="187"/>
      <c r="X338" s="187"/>
      <c r="Y338" s="188"/>
      <c r="Z338" s="188"/>
      <c r="AA338" s="191"/>
      <c r="AB338" s="191"/>
      <c r="AC338" s="194"/>
      <c r="AD338" s="194"/>
      <c r="AE338" s="192"/>
      <c r="AF338" s="192"/>
      <c r="AG338" s="195"/>
      <c r="AH338" s="195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I338" s="186"/>
      <c r="BJ338" s="186"/>
      <c r="BK338" s="325"/>
      <c r="BL338" s="325"/>
      <c r="BM338" s="328"/>
      <c r="BN338" s="328"/>
      <c r="BO338" s="194"/>
      <c r="BP338" s="194"/>
      <c r="BQ338" s="199"/>
      <c r="BR338" s="199"/>
      <c r="BS338" s="190"/>
      <c r="BT338" s="190"/>
      <c r="BU338" s="197"/>
      <c r="BV338" s="197"/>
    </row>
    <row r="339" spans="1:74" s="127" customFormat="1" ht="12.75">
      <c r="A339" s="129">
        <v>2206502360</v>
      </c>
      <c r="B339" s="130">
        <v>1</v>
      </c>
      <c r="C339" s="131">
        <v>39909</v>
      </c>
      <c r="D339" s="132">
        <v>0.441875</v>
      </c>
      <c r="E339" s="133">
        <v>42343</v>
      </c>
      <c r="F339" s="133">
        <v>13402</v>
      </c>
      <c r="G339" s="134">
        <v>0.4173611111111111</v>
      </c>
      <c r="H339" s="130" t="s">
        <v>21</v>
      </c>
      <c r="I339" s="130">
        <v>1</v>
      </c>
      <c r="J339" s="130" t="s">
        <v>12</v>
      </c>
      <c r="K339" s="135">
        <v>3.5</v>
      </c>
      <c r="L339" s="147">
        <f t="shared" si="34"/>
        <v>3.5</v>
      </c>
      <c r="M339" s="146">
        <f t="shared" si="39"/>
        <v>3.5</v>
      </c>
      <c r="N339" s="146">
        <f>K339-M339</f>
        <v>0</v>
      </c>
      <c r="O339" s="136"/>
      <c r="S339" s="186"/>
      <c r="T339" s="186"/>
      <c r="W339" s="187"/>
      <c r="X339" s="187"/>
      <c r="Y339" s="188"/>
      <c r="Z339" s="188"/>
      <c r="AA339" s="191"/>
      <c r="AB339" s="191"/>
      <c r="AC339" s="194"/>
      <c r="AD339" s="194"/>
      <c r="AE339" s="192"/>
      <c r="AF339" s="192"/>
      <c r="AG339" s="195"/>
      <c r="AH339" s="195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I339" s="186"/>
      <c r="BJ339" s="186"/>
      <c r="BK339" s="325"/>
      <c r="BL339" s="325"/>
      <c r="BM339" s="328"/>
      <c r="BN339" s="328"/>
      <c r="BO339" s="194"/>
      <c r="BP339" s="194"/>
      <c r="BQ339" s="199"/>
      <c r="BR339" s="199"/>
      <c r="BS339" s="190"/>
      <c r="BT339" s="190"/>
      <c r="BU339" s="197"/>
      <c r="BV339" s="197"/>
    </row>
    <row r="340" spans="1:74" s="127" customFormat="1" ht="12.75">
      <c r="A340" s="129">
        <v>2206501990</v>
      </c>
      <c r="B340" s="130">
        <v>1</v>
      </c>
      <c r="C340" s="131">
        <v>39909</v>
      </c>
      <c r="D340" s="132">
        <v>0.41630787037037037</v>
      </c>
      <c r="E340" s="133">
        <v>42322</v>
      </c>
      <c r="F340" s="133">
        <v>13381</v>
      </c>
      <c r="G340" s="130">
        <v>10</v>
      </c>
      <c r="H340" s="130" t="s">
        <v>9</v>
      </c>
      <c r="I340" s="130">
        <v>1</v>
      </c>
      <c r="J340" s="130" t="s">
        <v>12</v>
      </c>
      <c r="K340" s="135">
        <v>3.1</v>
      </c>
      <c r="L340" s="147">
        <f t="shared" si="34"/>
        <v>3.1</v>
      </c>
      <c r="M340" s="146">
        <f t="shared" si="39"/>
        <v>3.1</v>
      </c>
      <c r="N340" s="146">
        <f>K340-M340</f>
        <v>0</v>
      </c>
      <c r="O340" s="136"/>
      <c r="S340" s="186"/>
      <c r="T340" s="186"/>
      <c r="W340" s="187"/>
      <c r="X340" s="187"/>
      <c r="Y340" s="188"/>
      <c r="Z340" s="188"/>
      <c r="AA340" s="191"/>
      <c r="AB340" s="191"/>
      <c r="AC340" s="194"/>
      <c r="AD340" s="194"/>
      <c r="AE340" s="192"/>
      <c r="AF340" s="192"/>
      <c r="AG340" s="195"/>
      <c r="AH340" s="195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I340" s="186"/>
      <c r="BJ340" s="186"/>
      <c r="BK340" s="325"/>
      <c r="BL340" s="325"/>
      <c r="BM340" s="328"/>
      <c r="BN340" s="328"/>
      <c r="BO340" s="194"/>
      <c r="BP340" s="194"/>
      <c r="BQ340" s="199"/>
      <c r="BR340" s="199"/>
      <c r="BS340" s="190"/>
      <c r="BT340" s="190"/>
      <c r="BU340" s="197"/>
      <c r="BV340" s="197"/>
    </row>
    <row r="341" spans="1:15" ht="12.75">
      <c r="A341" s="150">
        <v>1206500360</v>
      </c>
      <c r="B341" s="151">
        <v>1</v>
      </c>
      <c r="C341" s="152">
        <v>39909</v>
      </c>
      <c r="D341" s="153">
        <v>0.303587962962963</v>
      </c>
      <c r="E341" s="154">
        <v>42355</v>
      </c>
      <c r="F341" s="154">
        <v>13367</v>
      </c>
      <c r="G341" s="155">
        <v>0.3763888888888889</v>
      </c>
      <c r="H341" s="151" t="s">
        <v>19</v>
      </c>
      <c r="I341" s="151">
        <v>1</v>
      </c>
      <c r="J341" s="151" t="s">
        <v>12</v>
      </c>
      <c r="K341" s="156">
        <v>3.9</v>
      </c>
      <c r="L341" s="156">
        <f>K341</f>
        <v>3.9</v>
      </c>
      <c r="M341" s="157">
        <f t="shared" si="39"/>
        <v>3.9</v>
      </c>
      <c r="N341" s="157">
        <f aca="true" t="shared" si="40" ref="N341:N369">K341-M341</f>
        <v>0</v>
      </c>
      <c r="O341" s="158"/>
    </row>
    <row r="342" spans="1:15" ht="25.5">
      <c r="A342" s="6">
        <v>1206499150</v>
      </c>
      <c r="B342" s="1">
        <v>1</v>
      </c>
      <c r="C342" s="2">
        <v>39909</v>
      </c>
      <c r="D342" s="3">
        <v>0.2190740740740741</v>
      </c>
      <c r="E342" s="4">
        <v>42482</v>
      </c>
      <c r="F342" s="4">
        <v>13358</v>
      </c>
      <c r="G342" s="5">
        <v>0.16805555555555554</v>
      </c>
      <c r="H342" s="1" t="s">
        <v>9</v>
      </c>
      <c r="I342" s="1">
        <v>0</v>
      </c>
      <c r="J342" s="1" t="s">
        <v>10</v>
      </c>
      <c r="K342" s="10">
        <v>3.1</v>
      </c>
      <c r="L342" s="22">
        <f aca="true" t="shared" si="41" ref="L342:L369">K342</f>
        <v>3.1</v>
      </c>
      <c r="M342" s="10">
        <f aca="true" t="shared" si="42" ref="M342:M369">I342*K342</f>
        <v>0</v>
      </c>
      <c r="N342" s="10">
        <f t="shared" si="40"/>
        <v>3.1</v>
      </c>
      <c r="O342" s="7"/>
    </row>
    <row r="343" spans="1:16" ht="12.75">
      <c r="A343" s="129">
        <v>1206498870</v>
      </c>
      <c r="B343" s="130">
        <v>1</v>
      </c>
      <c r="C343" s="131">
        <v>39909</v>
      </c>
      <c r="D343" s="132">
        <v>0.19991898148148146</v>
      </c>
      <c r="E343" s="133">
        <v>42352</v>
      </c>
      <c r="F343" s="133">
        <v>13347</v>
      </c>
      <c r="G343" s="134">
        <v>0.37777777777777777</v>
      </c>
      <c r="H343" s="130" t="s">
        <v>11</v>
      </c>
      <c r="I343" s="130">
        <v>1</v>
      </c>
      <c r="J343" s="130" t="s">
        <v>12</v>
      </c>
      <c r="K343" s="146">
        <v>3.7</v>
      </c>
      <c r="L343" s="147">
        <f t="shared" si="41"/>
        <v>3.7</v>
      </c>
      <c r="M343" s="146">
        <f t="shared" si="42"/>
        <v>3.7</v>
      </c>
      <c r="N343" s="146">
        <f t="shared" si="40"/>
        <v>0</v>
      </c>
      <c r="O343" s="136"/>
      <c r="P343" s="149"/>
    </row>
    <row r="344" spans="1:15" ht="12.75">
      <c r="A344" s="129">
        <v>2206498420</v>
      </c>
      <c r="B344" s="130">
        <v>1</v>
      </c>
      <c r="C344" s="131">
        <v>39909</v>
      </c>
      <c r="D344" s="132">
        <v>0.16836805555555556</v>
      </c>
      <c r="E344" s="133">
        <v>42322</v>
      </c>
      <c r="F344" s="133">
        <v>13399</v>
      </c>
      <c r="G344" s="134">
        <v>0.4222222222222222</v>
      </c>
      <c r="H344" s="130" t="s">
        <v>13</v>
      </c>
      <c r="I344" s="130">
        <v>1</v>
      </c>
      <c r="J344" s="130" t="s">
        <v>12</v>
      </c>
      <c r="K344" s="146">
        <v>2.7</v>
      </c>
      <c r="L344" s="147">
        <f t="shared" si="41"/>
        <v>2.7</v>
      </c>
      <c r="M344" s="146">
        <f t="shared" si="42"/>
        <v>2.7</v>
      </c>
      <c r="N344" s="146">
        <f t="shared" si="40"/>
        <v>0</v>
      </c>
      <c r="O344" s="136"/>
    </row>
    <row r="345" spans="1:15" ht="12.75">
      <c r="A345" s="129">
        <v>1206498100</v>
      </c>
      <c r="B345" s="130">
        <v>1</v>
      </c>
      <c r="C345" s="131">
        <v>39909</v>
      </c>
      <c r="D345" s="132">
        <v>0.1465162037037037</v>
      </c>
      <c r="E345" s="133">
        <v>42335</v>
      </c>
      <c r="F345" s="133">
        <v>13388</v>
      </c>
      <c r="G345" s="130">
        <v>9</v>
      </c>
      <c r="H345" s="130" t="s">
        <v>14</v>
      </c>
      <c r="I345" s="130">
        <v>1</v>
      </c>
      <c r="J345" s="130" t="s">
        <v>12</v>
      </c>
      <c r="K345" s="146">
        <v>2.8</v>
      </c>
      <c r="L345" s="147">
        <f t="shared" si="41"/>
        <v>2.8</v>
      </c>
      <c r="M345" s="146">
        <f t="shared" si="42"/>
        <v>2.8</v>
      </c>
      <c r="N345" s="146">
        <f t="shared" si="40"/>
        <v>0</v>
      </c>
      <c r="O345" s="136"/>
    </row>
    <row r="346" spans="1:15" ht="12.75">
      <c r="A346" s="129">
        <v>1206498020</v>
      </c>
      <c r="B346" s="130">
        <v>1</v>
      </c>
      <c r="C346" s="131">
        <v>39909</v>
      </c>
      <c r="D346" s="132">
        <v>0.14108796296296297</v>
      </c>
      <c r="E346" s="133">
        <v>42333</v>
      </c>
      <c r="F346" s="133">
        <v>13331</v>
      </c>
      <c r="G346" s="130">
        <v>9</v>
      </c>
      <c r="H346" s="130" t="s">
        <v>14</v>
      </c>
      <c r="I346" s="130">
        <v>1</v>
      </c>
      <c r="J346" s="130" t="s">
        <v>12</v>
      </c>
      <c r="K346" s="146">
        <v>2.8</v>
      </c>
      <c r="L346" s="147">
        <f t="shared" si="41"/>
        <v>2.8</v>
      </c>
      <c r="M346" s="146">
        <f t="shared" si="42"/>
        <v>2.8</v>
      </c>
      <c r="N346" s="146">
        <f t="shared" si="40"/>
        <v>0</v>
      </c>
      <c r="O346" s="136"/>
    </row>
    <row r="347" spans="1:15" ht="12.75">
      <c r="A347" s="129">
        <v>1206497960</v>
      </c>
      <c r="B347" s="130">
        <v>1</v>
      </c>
      <c r="C347" s="131">
        <v>39909</v>
      </c>
      <c r="D347" s="132">
        <v>0.13615740740740742</v>
      </c>
      <c r="E347" s="133">
        <v>42315</v>
      </c>
      <c r="F347" s="133">
        <v>13377</v>
      </c>
      <c r="G347" s="134">
        <v>0.38055555555555554</v>
      </c>
      <c r="H347" s="130" t="s">
        <v>14</v>
      </c>
      <c r="I347" s="130">
        <v>1</v>
      </c>
      <c r="J347" s="130" t="s">
        <v>12</v>
      </c>
      <c r="K347" s="146">
        <v>2.8</v>
      </c>
      <c r="L347" s="147">
        <f t="shared" si="41"/>
        <v>2.8</v>
      </c>
      <c r="M347" s="146">
        <f t="shared" si="42"/>
        <v>2.8</v>
      </c>
      <c r="N347" s="146">
        <f t="shared" si="40"/>
        <v>0</v>
      </c>
      <c r="O347" s="136"/>
    </row>
    <row r="348" spans="1:15" ht="12.75">
      <c r="A348" s="129">
        <v>1206497750</v>
      </c>
      <c r="B348" s="130">
        <v>1</v>
      </c>
      <c r="C348" s="131">
        <v>39909</v>
      </c>
      <c r="D348" s="132">
        <v>0.12190972222222222</v>
      </c>
      <c r="E348" s="133">
        <v>42366</v>
      </c>
      <c r="F348" s="133">
        <v>13328</v>
      </c>
      <c r="G348" s="134">
        <v>0.3763888888888889</v>
      </c>
      <c r="H348" s="130" t="s">
        <v>15</v>
      </c>
      <c r="I348" s="130">
        <v>1</v>
      </c>
      <c r="J348" s="130" t="s">
        <v>12</v>
      </c>
      <c r="K348" s="146">
        <v>3.3</v>
      </c>
      <c r="L348" s="147">
        <f t="shared" si="41"/>
        <v>3.3</v>
      </c>
      <c r="M348" s="146">
        <f t="shared" si="42"/>
        <v>3.3</v>
      </c>
      <c r="N348" s="146">
        <f t="shared" si="40"/>
        <v>0</v>
      </c>
      <c r="O348" s="136"/>
    </row>
    <row r="349" spans="1:15" ht="12.75">
      <c r="A349" s="129">
        <v>2206497640</v>
      </c>
      <c r="B349" s="130">
        <v>1</v>
      </c>
      <c r="C349" s="131">
        <v>39909</v>
      </c>
      <c r="D349" s="132">
        <v>0.11425925925925927</v>
      </c>
      <c r="E349" s="133">
        <v>42302</v>
      </c>
      <c r="F349" s="133">
        <v>13354</v>
      </c>
      <c r="G349" s="134">
        <v>0.4166666666666667</v>
      </c>
      <c r="H349" s="130" t="s">
        <v>16</v>
      </c>
      <c r="I349" s="130">
        <v>1</v>
      </c>
      <c r="J349" s="130" t="s">
        <v>12</v>
      </c>
      <c r="K349" s="146">
        <v>3.2</v>
      </c>
      <c r="L349" s="147">
        <f t="shared" si="41"/>
        <v>3.2</v>
      </c>
      <c r="M349" s="146">
        <f t="shared" si="42"/>
        <v>3.2</v>
      </c>
      <c r="N349" s="146">
        <f t="shared" si="40"/>
        <v>0</v>
      </c>
      <c r="O349" s="136"/>
    </row>
    <row r="350" spans="1:15" ht="12.75">
      <c r="A350" s="129">
        <v>2206497570</v>
      </c>
      <c r="B350" s="130">
        <v>1</v>
      </c>
      <c r="C350" s="131">
        <v>39909</v>
      </c>
      <c r="D350" s="132">
        <v>0.10907407407407409</v>
      </c>
      <c r="E350" s="133">
        <v>42366</v>
      </c>
      <c r="F350" s="134">
        <v>0.5652777777777778</v>
      </c>
      <c r="G350" s="134">
        <v>0.4173611111111111</v>
      </c>
      <c r="H350" s="130" t="s">
        <v>17</v>
      </c>
      <c r="I350" s="130">
        <v>1</v>
      </c>
      <c r="J350" s="130" t="s">
        <v>12</v>
      </c>
      <c r="K350" s="146">
        <v>4.6</v>
      </c>
      <c r="L350" s="147">
        <f t="shared" si="41"/>
        <v>4.6</v>
      </c>
      <c r="M350" s="146">
        <f t="shared" si="42"/>
        <v>4.6</v>
      </c>
      <c r="N350" s="146">
        <f t="shared" si="40"/>
        <v>0</v>
      </c>
      <c r="O350" s="136"/>
    </row>
    <row r="351" spans="1:15" ht="12.75">
      <c r="A351" s="129">
        <v>2206497510</v>
      </c>
      <c r="B351" s="130">
        <v>1</v>
      </c>
      <c r="C351" s="131">
        <v>39909</v>
      </c>
      <c r="D351" s="132">
        <v>0.10524305555555556</v>
      </c>
      <c r="E351" s="133">
        <v>42405</v>
      </c>
      <c r="F351" s="133">
        <v>13394</v>
      </c>
      <c r="G351" s="134">
        <v>0.3347222222222222</v>
      </c>
      <c r="H351" s="130" t="s">
        <v>18</v>
      </c>
      <c r="I351" s="130">
        <v>1</v>
      </c>
      <c r="J351" s="130" t="s">
        <v>12</v>
      </c>
      <c r="K351" s="146">
        <v>3.4</v>
      </c>
      <c r="L351" s="147">
        <f t="shared" si="41"/>
        <v>3.4</v>
      </c>
      <c r="M351" s="146">
        <f t="shared" si="42"/>
        <v>3.4</v>
      </c>
      <c r="N351" s="146">
        <f t="shared" si="40"/>
        <v>0</v>
      </c>
      <c r="O351" s="136"/>
    </row>
    <row r="352" spans="1:15" ht="12.75">
      <c r="A352" s="129">
        <v>2206497470</v>
      </c>
      <c r="B352" s="130">
        <v>1</v>
      </c>
      <c r="C352" s="131">
        <v>39909</v>
      </c>
      <c r="D352" s="132">
        <v>0.10261574074074074</v>
      </c>
      <c r="E352" s="133">
        <v>42374</v>
      </c>
      <c r="F352" s="133">
        <v>13342</v>
      </c>
      <c r="G352" s="134">
        <v>0.4166666666666667</v>
      </c>
      <c r="H352" s="130" t="s">
        <v>19</v>
      </c>
      <c r="I352" s="130">
        <v>1</v>
      </c>
      <c r="J352" s="130" t="s">
        <v>12</v>
      </c>
      <c r="K352" s="146">
        <v>3.9</v>
      </c>
      <c r="L352" s="147">
        <f t="shared" si="41"/>
        <v>3.9</v>
      </c>
      <c r="M352" s="146">
        <f t="shared" si="42"/>
        <v>3.9</v>
      </c>
      <c r="N352" s="146">
        <f t="shared" si="40"/>
        <v>0</v>
      </c>
      <c r="O352" s="136"/>
    </row>
    <row r="353" spans="1:15" ht="12.75">
      <c r="A353" s="129">
        <v>2206497450</v>
      </c>
      <c r="B353" s="130">
        <v>1</v>
      </c>
      <c r="C353" s="131">
        <v>39909</v>
      </c>
      <c r="D353" s="132">
        <v>0.10121527777777778</v>
      </c>
      <c r="E353" s="133">
        <v>42427</v>
      </c>
      <c r="F353" s="133">
        <v>13357</v>
      </c>
      <c r="G353" s="134">
        <v>0.54375</v>
      </c>
      <c r="H353" s="130" t="s">
        <v>15</v>
      </c>
      <c r="I353" s="130">
        <v>1</v>
      </c>
      <c r="J353" s="130" t="s">
        <v>12</v>
      </c>
      <c r="K353" s="146">
        <v>3.3</v>
      </c>
      <c r="L353" s="147">
        <f t="shared" si="41"/>
        <v>3.3</v>
      </c>
      <c r="M353" s="146">
        <f t="shared" si="42"/>
        <v>3.3</v>
      </c>
      <c r="N353" s="146">
        <f t="shared" si="40"/>
        <v>0</v>
      </c>
      <c r="O353" s="136"/>
    </row>
    <row r="354" spans="1:15" ht="13.5" thickBot="1">
      <c r="A354" s="129"/>
      <c r="B354" s="130">
        <f>SUM(B307:B353)</f>
        <v>47</v>
      </c>
      <c r="C354" s="130"/>
      <c r="D354" s="130"/>
      <c r="E354" s="130"/>
      <c r="F354" s="130"/>
      <c r="G354" s="130"/>
      <c r="H354" s="130"/>
      <c r="I354" s="130">
        <f>SUM(I307:I353)</f>
        <v>33</v>
      </c>
      <c r="J354" s="130"/>
      <c r="K354" s="130">
        <f>SUM(K307:K353)</f>
        <v>164.10000000000005</v>
      </c>
      <c r="L354" s="130">
        <f>SUM(L307:L353)</f>
        <v>164.10000000000005</v>
      </c>
      <c r="M354" s="130">
        <f>SUM(M307:M353)</f>
        <v>113.50000000000001</v>
      </c>
      <c r="N354" s="130">
        <f>SUM(N307:N353)</f>
        <v>50.599999999999994</v>
      </c>
      <c r="O354" s="136"/>
    </row>
    <row r="355" spans="1:76" ht="13.5" thickBot="1">
      <c r="A355" s="129"/>
      <c r="B355" s="130"/>
      <c r="C355" s="131"/>
      <c r="D355" s="132"/>
      <c r="E355" s="133"/>
      <c r="F355" s="133"/>
      <c r="G355" s="134"/>
      <c r="H355" s="130"/>
      <c r="I355" s="130"/>
      <c r="J355" s="130"/>
      <c r="K355" s="146"/>
      <c r="L355" s="159">
        <f>M355+N355</f>
        <v>99.99999999999997</v>
      </c>
      <c r="M355" s="148">
        <f>M354/L354*100</f>
        <v>69.16514320536257</v>
      </c>
      <c r="N355" s="160">
        <f>N354/L354*100</f>
        <v>30.834856794637407</v>
      </c>
      <c r="O355" s="161" t="s">
        <v>138</v>
      </c>
      <c r="BI355" s="342" t="s">
        <v>180</v>
      </c>
      <c r="BJ355" s="343" t="s">
        <v>7</v>
      </c>
      <c r="BK355" s="343" t="s">
        <v>180</v>
      </c>
      <c r="BL355" s="343" t="s">
        <v>7</v>
      </c>
      <c r="BM355" s="343" t="s">
        <v>180</v>
      </c>
      <c r="BN355" s="343" t="s">
        <v>7</v>
      </c>
      <c r="BO355" s="343" t="s">
        <v>180</v>
      </c>
      <c r="BP355" s="343" t="s">
        <v>7</v>
      </c>
      <c r="BQ355" s="343" t="s">
        <v>180</v>
      </c>
      <c r="BR355" s="343" t="s">
        <v>7</v>
      </c>
      <c r="BS355" s="343" t="s">
        <v>180</v>
      </c>
      <c r="BT355" s="343" t="s">
        <v>7</v>
      </c>
      <c r="BU355" s="343" t="s">
        <v>180</v>
      </c>
      <c r="BV355" s="343" t="s">
        <v>7</v>
      </c>
      <c r="BW355" s="343" t="s">
        <v>180</v>
      </c>
      <c r="BX355" s="344" t="s">
        <v>7</v>
      </c>
    </row>
    <row r="356" spans="1:76" ht="12.75">
      <c r="A356" s="34">
        <v>2206496920</v>
      </c>
      <c r="B356" s="35">
        <v>1</v>
      </c>
      <c r="C356" s="36">
        <v>39909</v>
      </c>
      <c r="D356" s="37">
        <v>0.06434027777777777</v>
      </c>
      <c r="E356" s="38">
        <v>42334</v>
      </c>
      <c r="F356" s="38">
        <v>13334</v>
      </c>
      <c r="G356" s="39">
        <v>0.33888888888888885</v>
      </c>
      <c r="H356" s="35" t="s">
        <v>20</v>
      </c>
      <c r="I356" s="35">
        <v>1</v>
      </c>
      <c r="J356" s="35" t="s">
        <v>12</v>
      </c>
      <c r="K356" s="40">
        <v>5.8</v>
      </c>
      <c r="L356" s="41">
        <f t="shared" si="41"/>
        <v>5.8</v>
      </c>
      <c r="M356" s="40">
        <f t="shared" si="42"/>
        <v>5.8</v>
      </c>
      <c r="N356" s="40">
        <f t="shared" si="40"/>
        <v>0</v>
      </c>
      <c r="O356" s="42"/>
      <c r="P356" s="149" t="s">
        <v>162</v>
      </c>
      <c r="BI356" s="335">
        <v>1</v>
      </c>
      <c r="BJ356" s="336">
        <f>K356*BI356</f>
        <v>5.8</v>
      </c>
      <c r="BK356" s="337"/>
      <c r="BL356" s="337">
        <f>K356*BK356</f>
        <v>0</v>
      </c>
      <c r="BM356" s="338"/>
      <c r="BN356" s="338">
        <f>K356*BM356</f>
        <v>0</v>
      </c>
      <c r="BO356" s="275"/>
      <c r="BP356" s="275">
        <f>K356*BO356</f>
        <v>0</v>
      </c>
      <c r="BQ356" s="339"/>
      <c r="BR356" s="339">
        <f>K356*BQ356</f>
        <v>0</v>
      </c>
      <c r="BS356" s="340"/>
      <c r="BT356" s="340">
        <f>K356*BS356</f>
        <v>0</v>
      </c>
      <c r="BU356" s="341"/>
      <c r="BV356" s="341">
        <f>K356*BU356</f>
        <v>0</v>
      </c>
      <c r="BW356" s="272"/>
      <c r="BX356" s="15">
        <f>K356*BW356</f>
        <v>0</v>
      </c>
    </row>
    <row r="357" spans="1:76" ht="12.75">
      <c r="A357" s="34">
        <v>2206495180</v>
      </c>
      <c r="B357" s="35">
        <v>1</v>
      </c>
      <c r="C357" s="36">
        <v>39908</v>
      </c>
      <c r="D357" s="37">
        <v>0.9442245370370371</v>
      </c>
      <c r="E357" s="38">
        <v>42341</v>
      </c>
      <c r="F357" s="39">
        <v>0.5680555555555555</v>
      </c>
      <c r="G357" s="39">
        <v>0.3368055555555556</v>
      </c>
      <c r="H357" s="35" t="s">
        <v>21</v>
      </c>
      <c r="I357" s="35">
        <v>1</v>
      </c>
      <c r="J357" s="35" t="s">
        <v>12</v>
      </c>
      <c r="K357" s="40">
        <v>3.5</v>
      </c>
      <c r="L357" s="41">
        <f t="shared" si="41"/>
        <v>3.5</v>
      </c>
      <c r="M357" s="40">
        <f t="shared" si="42"/>
        <v>3.5</v>
      </c>
      <c r="N357" s="40">
        <f t="shared" si="40"/>
        <v>0</v>
      </c>
      <c r="O357" s="42"/>
      <c r="S357" s="186">
        <v>1</v>
      </c>
      <c r="T357" s="186">
        <f>K357*S357</f>
        <v>3.5</v>
      </c>
      <c r="V357" s="127">
        <f>K357*U357</f>
        <v>0</v>
      </c>
      <c r="BI357" s="334">
        <v>1</v>
      </c>
      <c r="BJ357" s="40">
        <f>K357*BI357</f>
        <v>3.5</v>
      </c>
      <c r="BK357" s="75"/>
      <c r="BL357" s="75">
        <f aca="true" t="shared" si="43" ref="BL357:BL420">K357*BK357</f>
        <v>0</v>
      </c>
      <c r="BM357" s="84"/>
      <c r="BN357" s="84">
        <f aca="true" t="shared" si="44" ref="BN357:BN420">K357*BM357</f>
        <v>0</v>
      </c>
      <c r="BO357" s="95"/>
      <c r="BP357" s="95">
        <f aca="true" t="shared" si="45" ref="BP357:BP420">K357*BO357</f>
        <v>0</v>
      </c>
      <c r="BQ357" s="105"/>
      <c r="BR357" s="105">
        <f aca="true" t="shared" si="46" ref="BR357:BR420">K357*BQ357</f>
        <v>0</v>
      </c>
      <c r="BS357" s="115"/>
      <c r="BT357" s="115">
        <f aca="true" t="shared" si="47" ref="BT357:BT420">K357*BS357</f>
        <v>0</v>
      </c>
      <c r="BU357" s="123"/>
      <c r="BV357" s="123">
        <f aca="true" t="shared" si="48" ref="BV357:BV420">K357*BU357</f>
        <v>0</v>
      </c>
      <c r="BW357" s="10"/>
      <c r="BX357" s="7">
        <f aca="true" t="shared" si="49" ref="BX357:BX420">K357*BW357</f>
        <v>0</v>
      </c>
    </row>
    <row r="358" spans="1:76" ht="25.5">
      <c r="A358" s="6">
        <v>1206494510</v>
      </c>
      <c r="B358" s="1">
        <v>1</v>
      </c>
      <c r="C358" s="2">
        <v>39908</v>
      </c>
      <c r="D358" s="3">
        <v>0.8967939814814815</v>
      </c>
      <c r="E358" s="4">
        <v>44161</v>
      </c>
      <c r="F358" s="4">
        <v>11932</v>
      </c>
      <c r="G358" s="1">
        <v>10</v>
      </c>
      <c r="H358" s="1" t="s">
        <v>22</v>
      </c>
      <c r="I358" s="1">
        <v>0</v>
      </c>
      <c r="J358" s="1" t="s">
        <v>23</v>
      </c>
      <c r="K358" s="10">
        <v>2.5</v>
      </c>
      <c r="L358" s="22">
        <f t="shared" si="41"/>
        <v>2.5</v>
      </c>
      <c r="M358" s="10">
        <f t="shared" si="42"/>
        <v>0</v>
      </c>
      <c r="N358" s="10">
        <f t="shared" si="40"/>
        <v>2.5</v>
      </c>
      <c r="O358" s="7"/>
      <c r="T358" s="186">
        <f aca="true" t="shared" si="50" ref="T358:T389">K358*S358</f>
        <v>0</v>
      </c>
      <c r="U358" s="127">
        <v>1</v>
      </c>
      <c r="V358" s="127">
        <f aca="true" t="shared" si="51" ref="V358:V389">K358*U358</f>
        <v>2.5</v>
      </c>
      <c r="BI358" s="334"/>
      <c r="BJ358" s="40">
        <f aca="true" t="shared" si="52" ref="BJ358:BJ421">K358*BI358</f>
        <v>0</v>
      </c>
      <c r="BK358" s="75"/>
      <c r="BL358" s="75">
        <f t="shared" si="43"/>
        <v>0</v>
      </c>
      <c r="BM358" s="84"/>
      <c r="BN358" s="84">
        <f t="shared" si="44"/>
        <v>0</v>
      </c>
      <c r="BO358" s="95"/>
      <c r="BP358" s="95">
        <f t="shared" si="45"/>
        <v>0</v>
      </c>
      <c r="BQ358" s="105"/>
      <c r="BR358" s="105">
        <f t="shared" si="46"/>
        <v>0</v>
      </c>
      <c r="BS358" s="115"/>
      <c r="BT358" s="115">
        <f t="shared" si="47"/>
        <v>0</v>
      </c>
      <c r="BU358" s="123"/>
      <c r="BV358" s="123">
        <f t="shared" si="48"/>
        <v>0</v>
      </c>
      <c r="BW358" s="10">
        <v>1</v>
      </c>
      <c r="BX358" s="7">
        <f t="shared" si="49"/>
        <v>2.5</v>
      </c>
    </row>
    <row r="359" spans="1:76" ht="12.75">
      <c r="A359" s="34">
        <v>2206494080</v>
      </c>
      <c r="B359" s="35">
        <v>1</v>
      </c>
      <c r="C359" s="36">
        <v>39908</v>
      </c>
      <c r="D359" s="37">
        <v>0.8672916666666667</v>
      </c>
      <c r="E359" s="38">
        <v>42332</v>
      </c>
      <c r="F359" s="38">
        <v>13372</v>
      </c>
      <c r="G359" s="39">
        <v>0.3361111111111111</v>
      </c>
      <c r="H359" s="35" t="s">
        <v>19</v>
      </c>
      <c r="I359" s="35">
        <v>1</v>
      </c>
      <c r="J359" s="35" t="s">
        <v>12</v>
      </c>
      <c r="K359" s="40">
        <v>3.9</v>
      </c>
      <c r="L359" s="41">
        <f t="shared" si="41"/>
        <v>3.9</v>
      </c>
      <c r="M359" s="40">
        <f t="shared" si="42"/>
        <v>3.9</v>
      </c>
      <c r="N359" s="40">
        <f t="shared" si="40"/>
        <v>0</v>
      </c>
      <c r="O359" s="42"/>
      <c r="S359" s="186">
        <v>1</v>
      </c>
      <c r="T359" s="186">
        <f t="shared" si="50"/>
        <v>3.9</v>
      </c>
      <c r="V359" s="127">
        <f t="shared" si="51"/>
        <v>0</v>
      </c>
      <c r="BI359" s="334">
        <v>1</v>
      </c>
      <c r="BJ359" s="40">
        <f t="shared" si="52"/>
        <v>3.9</v>
      </c>
      <c r="BK359" s="75"/>
      <c r="BL359" s="75">
        <f t="shared" si="43"/>
        <v>0</v>
      </c>
      <c r="BM359" s="84"/>
      <c r="BN359" s="84">
        <f t="shared" si="44"/>
        <v>0</v>
      </c>
      <c r="BO359" s="95"/>
      <c r="BP359" s="95">
        <f t="shared" si="45"/>
        <v>0</v>
      </c>
      <c r="BQ359" s="105"/>
      <c r="BR359" s="105">
        <f t="shared" si="46"/>
        <v>0</v>
      </c>
      <c r="BS359" s="115"/>
      <c r="BT359" s="115">
        <f t="shared" si="47"/>
        <v>0</v>
      </c>
      <c r="BU359" s="123"/>
      <c r="BV359" s="123">
        <f t="shared" si="48"/>
        <v>0</v>
      </c>
      <c r="BW359" s="10"/>
      <c r="BX359" s="7">
        <f t="shared" si="49"/>
        <v>0</v>
      </c>
    </row>
    <row r="360" spans="1:76" ht="12.75">
      <c r="A360" s="6">
        <v>2206493790</v>
      </c>
      <c r="B360" s="1">
        <v>1</v>
      </c>
      <c r="C360" s="2">
        <v>39908</v>
      </c>
      <c r="D360" s="3">
        <v>0.847835648148148</v>
      </c>
      <c r="E360" s="4">
        <v>44236</v>
      </c>
      <c r="F360" s="4">
        <v>11999</v>
      </c>
      <c r="G360" s="48">
        <v>1.1680555555555556</v>
      </c>
      <c r="H360" s="1" t="s">
        <v>17</v>
      </c>
      <c r="I360" s="1">
        <v>0</v>
      </c>
      <c r="J360" s="1" t="s">
        <v>24</v>
      </c>
      <c r="K360" s="10">
        <v>4.6</v>
      </c>
      <c r="L360" s="22">
        <f t="shared" si="41"/>
        <v>4.6</v>
      </c>
      <c r="M360" s="10">
        <f t="shared" si="42"/>
        <v>0</v>
      </c>
      <c r="N360" s="10">
        <f t="shared" si="40"/>
        <v>4.6</v>
      </c>
      <c r="O360" s="7"/>
      <c r="T360" s="186">
        <f t="shared" si="50"/>
        <v>0</v>
      </c>
      <c r="U360" s="127">
        <v>1</v>
      </c>
      <c r="V360" s="127">
        <f t="shared" si="51"/>
        <v>4.6</v>
      </c>
      <c r="BI360" s="334"/>
      <c r="BJ360" s="40">
        <f t="shared" si="52"/>
        <v>0</v>
      </c>
      <c r="BK360" s="75"/>
      <c r="BL360" s="75">
        <f t="shared" si="43"/>
        <v>0</v>
      </c>
      <c r="BM360" s="84"/>
      <c r="BN360" s="84">
        <f t="shared" si="44"/>
        <v>0</v>
      </c>
      <c r="BO360" s="95"/>
      <c r="BP360" s="95">
        <f t="shared" si="45"/>
        <v>0</v>
      </c>
      <c r="BQ360" s="105"/>
      <c r="BR360" s="105">
        <f t="shared" si="46"/>
        <v>0</v>
      </c>
      <c r="BS360" s="115"/>
      <c r="BT360" s="115">
        <f t="shared" si="47"/>
        <v>0</v>
      </c>
      <c r="BU360" s="123"/>
      <c r="BV360" s="123">
        <f t="shared" si="48"/>
        <v>0</v>
      </c>
      <c r="BW360" s="10">
        <v>1</v>
      </c>
      <c r="BX360" s="7">
        <f t="shared" si="49"/>
        <v>4.6</v>
      </c>
    </row>
    <row r="361" spans="1:76" ht="25.5">
      <c r="A361" s="99">
        <v>2206475490</v>
      </c>
      <c r="B361" s="100">
        <v>1</v>
      </c>
      <c r="C361" s="101">
        <v>39907</v>
      </c>
      <c r="D361" s="102">
        <v>0.5768634259259259</v>
      </c>
      <c r="E361" s="103">
        <v>38561</v>
      </c>
      <c r="F361" s="103">
        <v>14774</v>
      </c>
      <c r="G361" s="104">
        <v>0.79375</v>
      </c>
      <c r="H361" s="100" t="s">
        <v>25</v>
      </c>
      <c r="I361" s="100">
        <v>0</v>
      </c>
      <c r="J361" s="100" t="s">
        <v>26</v>
      </c>
      <c r="K361" s="105">
        <v>2.6</v>
      </c>
      <c r="L361" s="106">
        <f t="shared" si="41"/>
        <v>2.6</v>
      </c>
      <c r="M361" s="105">
        <f t="shared" si="42"/>
        <v>0</v>
      </c>
      <c r="N361" s="105">
        <f t="shared" si="40"/>
        <v>2.6</v>
      </c>
      <c r="O361" s="107"/>
      <c r="T361" s="186">
        <f t="shared" si="50"/>
        <v>0</v>
      </c>
      <c r="U361" s="127">
        <v>1</v>
      </c>
      <c r="V361" s="127">
        <f t="shared" si="51"/>
        <v>2.6</v>
      </c>
      <c r="BI361" s="334"/>
      <c r="BJ361" s="40">
        <f t="shared" si="52"/>
        <v>0</v>
      </c>
      <c r="BK361" s="75"/>
      <c r="BL361" s="75">
        <f t="shared" si="43"/>
        <v>0</v>
      </c>
      <c r="BM361" s="84"/>
      <c r="BN361" s="84">
        <f t="shared" si="44"/>
        <v>0</v>
      </c>
      <c r="BO361" s="95"/>
      <c r="BP361" s="95">
        <f t="shared" si="45"/>
        <v>0</v>
      </c>
      <c r="BQ361" s="105">
        <v>1</v>
      </c>
      <c r="BR361" s="105">
        <f t="shared" si="46"/>
        <v>2.6</v>
      </c>
      <c r="BS361" s="115"/>
      <c r="BT361" s="115">
        <f t="shared" si="47"/>
        <v>0</v>
      </c>
      <c r="BU361" s="123"/>
      <c r="BV361" s="123">
        <f t="shared" si="48"/>
        <v>0</v>
      </c>
      <c r="BW361" s="10"/>
      <c r="BX361" s="7">
        <f t="shared" si="49"/>
        <v>0</v>
      </c>
    </row>
    <row r="362" spans="1:76" ht="12.75">
      <c r="A362" s="34">
        <v>2206456830</v>
      </c>
      <c r="B362" s="35">
        <v>1</v>
      </c>
      <c r="C362" s="36">
        <v>39906</v>
      </c>
      <c r="D362" s="37">
        <v>0.2801388888888889</v>
      </c>
      <c r="E362" s="38">
        <v>42321</v>
      </c>
      <c r="F362" s="38">
        <v>13361</v>
      </c>
      <c r="G362" s="39">
        <v>0.41875</v>
      </c>
      <c r="H362" s="35" t="s">
        <v>25</v>
      </c>
      <c r="I362" s="35">
        <v>1</v>
      </c>
      <c r="J362" s="35" t="s">
        <v>12</v>
      </c>
      <c r="K362" s="40">
        <v>2.6</v>
      </c>
      <c r="L362" s="41">
        <f t="shared" si="41"/>
        <v>2.6</v>
      </c>
      <c r="M362" s="40">
        <f t="shared" si="42"/>
        <v>2.6</v>
      </c>
      <c r="N362" s="40">
        <f t="shared" si="40"/>
        <v>0</v>
      </c>
      <c r="O362" s="42"/>
      <c r="S362" s="186">
        <v>1</v>
      </c>
      <c r="T362" s="186">
        <f t="shared" si="50"/>
        <v>2.6</v>
      </c>
      <c r="V362" s="127">
        <f t="shared" si="51"/>
        <v>0</v>
      </c>
      <c r="BI362" s="334">
        <v>1</v>
      </c>
      <c r="BJ362" s="40">
        <f t="shared" si="52"/>
        <v>2.6</v>
      </c>
      <c r="BK362" s="75"/>
      <c r="BL362" s="75">
        <f t="shared" si="43"/>
        <v>0</v>
      </c>
      <c r="BM362" s="84"/>
      <c r="BN362" s="84">
        <f t="shared" si="44"/>
        <v>0</v>
      </c>
      <c r="BO362" s="95"/>
      <c r="BP362" s="95">
        <f t="shared" si="45"/>
        <v>0</v>
      </c>
      <c r="BQ362" s="105"/>
      <c r="BR362" s="105">
        <f t="shared" si="46"/>
        <v>0</v>
      </c>
      <c r="BS362" s="115"/>
      <c r="BT362" s="115">
        <f t="shared" si="47"/>
        <v>0</v>
      </c>
      <c r="BU362" s="123"/>
      <c r="BV362" s="123">
        <f t="shared" si="48"/>
        <v>0</v>
      </c>
      <c r="BW362" s="10"/>
      <c r="BX362" s="7">
        <f t="shared" si="49"/>
        <v>0</v>
      </c>
    </row>
    <row r="363" spans="1:76" ht="12.75">
      <c r="A363" s="34">
        <v>2206455640</v>
      </c>
      <c r="B363" s="35">
        <v>1</v>
      </c>
      <c r="C363" s="36">
        <v>39906</v>
      </c>
      <c r="D363" s="37">
        <v>0.19770833333333335</v>
      </c>
      <c r="E363" s="38">
        <v>42327</v>
      </c>
      <c r="F363" s="38">
        <v>13358</v>
      </c>
      <c r="G363" s="39">
        <v>0.37777777777777777</v>
      </c>
      <c r="H363" s="35" t="s">
        <v>27</v>
      </c>
      <c r="I363" s="35">
        <v>1</v>
      </c>
      <c r="J363" s="35" t="s">
        <v>12</v>
      </c>
      <c r="K363" s="40">
        <v>3</v>
      </c>
      <c r="L363" s="41">
        <f t="shared" si="41"/>
        <v>3</v>
      </c>
      <c r="M363" s="40">
        <f t="shared" si="42"/>
        <v>3</v>
      </c>
      <c r="N363" s="40">
        <f t="shared" si="40"/>
        <v>0</v>
      </c>
      <c r="O363" s="42"/>
      <c r="S363" s="186">
        <v>1</v>
      </c>
      <c r="T363" s="186">
        <f t="shared" si="50"/>
        <v>3</v>
      </c>
      <c r="V363" s="127">
        <f t="shared" si="51"/>
        <v>0</v>
      </c>
      <c r="BI363" s="334">
        <v>1</v>
      </c>
      <c r="BJ363" s="40">
        <f t="shared" si="52"/>
        <v>3</v>
      </c>
      <c r="BK363" s="75"/>
      <c r="BL363" s="75">
        <f t="shared" si="43"/>
        <v>0</v>
      </c>
      <c r="BM363" s="84"/>
      <c r="BN363" s="84">
        <f t="shared" si="44"/>
        <v>0</v>
      </c>
      <c r="BO363" s="95"/>
      <c r="BP363" s="95">
        <f t="shared" si="45"/>
        <v>0</v>
      </c>
      <c r="BQ363" s="105"/>
      <c r="BR363" s="105">
        <f t="shared" si="46"/>
        <v>0</v>
      </c>
      <c r="BS363" s="115"/>
      <c r="BT363" s="115">
        <f t="shared" si="47"/>
        <v>0</v>
      </c>
      <c r="BU363" s="123"/>
      <c r="BV363" s="123">
        <f t="shared" si="48"/>
        <v>0</v>
      </c>
      <c r="BW363" s="10"/>
      <c r="BX363" s="7">
        <f t="shared" si="49"/>
        <v>0</v>
      </c>
    </row>
    <row r="364" spans="1:76" ht="12.75">
      <c r="A364" s="34">
        <v>2206445110</v>
      </c>
      <c r="B364" s="35">
        <v>1</v>
      </c>
      <c r="C364" s="36">
        <v>39905</v>
      </c>
      <c r="D364" s="37">
        <v>0.4665972222222223</v>
      </c>
      <c r="E364" s="38">
        <v>42307</v>
      </c>
      <c r="F364" s="38">
        <v>13382</v>
      </c>
      <c r="G364" s="39">
        <v>0.4173611111111111</v>
      </c>
      <c r="H364" s="35" t="s">
        <v>28</v>
      </c>
      <c r="I364" s="35">
        <v>1</v>
      </c>
      <c r="J364" s="35" t="s">
        <v>12</v>
      </c>
      <c r="K364" s="40">
        <v>2.4</v>
      </c>
      <c r="L364" s="41">
        <f t="shared" si="41"/>
        <v>2.4</v>
      </c>
      <c r="M364" s="40">
        <f t="shared" si="42"/>
        <v>2.4</v>
      </c>
      <c r="N364" s="40">
        <f t="shared" si="40"/>
        <v>0</v>
      </c>
      <c r="O364" s="42"/>
      <c r="S364" s="186">
        <v>1</v>
      </c>
      <c r="T364" s="186">
        <f t="shared" si="50"/>
        <v>2.4</v>
      </c>
      <c r="V364" s="127">
        <f t="shared" si="51"/>
        <v>0</v>
      </c>
      <c r="BI364" s="334">
        <v>1</v>
      </c>
      <c r="BJ364" s="40">
        <f t="shared" si="52"/>
        <v>2.4</v>
      </c>
      <c r="BK364" s="75"/>
      <c r="BL364" s="75">
        <f t="shared" si="43"/>
        <v>0</v>
      </c>
      <c r="BM364" s="84"/>
      <c r="BN364" s="84">
        <f t="shared" si="44"/>
        <v>0</v>
      </c>
      <c r="BO364" s="95"/>
      <c r="BP364" s="95">
        <f t="shared" si="45"/>
        <v>0</v>
      </c>
      <c r="BQ364" s="105"/>
      <c r="BR364" s="105">
        <f t="shared" si="46"/>
        <v>0</v>
      </c>
      <c r="BS364" s="115"/>
      <c r="BT364" s="115">
        <f t="shared" si="47"/>
        <v>0</v>
      </c>
      <c r="BU364" s="123"/>
      <c r="BV364" s="123">
        <f t="shared" si="48"/>
        <v>0</v>
      </c>
      <c r="BW364" s="10"/>
      <c r="BX364" s="7">
        <f t="shared" si="49"/>
        <v>0</v>
      </c>
    </row>
    <row r="365" spans="1:76" ht="38.25">
      <c r="A365" s="6">
        <v>2206435450</v>
      </c>
      <c r="B365" s="1">
        <v>1</v>
      </c>
      <c r="C365" s="2">
        <v>39904</v>
      </c>
      <c r="D365" s="3">
        <v>0.7952662037037036</v>
      </c>
      <c r="E365" s="4">
        <v>43589</v>
      </c>
      <c r="F365" s="4">
        <v>10433</v>
      </c>
      <c r="G365" s="5">
        <v>0.37986111111111115</v>
      </c>
      <c r="H365" s="1" t="s">
        <v>29</v>
      </c>
      <c r="I365" s="1">
        <v>0</v>
      </c>
      <c r="J365" s="1" t="s">
        <v>30</v>
      </c>
      <c r="K365" s="10">
        <v>1.8</v>
      </c>
      <c r="L365" s="22">
        <f t="shared" si="41"/>
        <v>1.8</v>
      </c>
      <c r="M365" s="10">
        <f t="shared" si="42"/>
        <v>0</v>
      </c>
      <c r="N365" s="10">
        <f t="shared" si="40"/>
        <v>1.8</v>
      </c>
      <c r="O365" s="7"/>
      <c r="T365" s="186">
        <f t="shared" si="50"/>
        <v>0</v>
      </c>
      <c r="U365" s="127">
        <v>1</v>
      </c>
      <c r="V365" s="127">
        <f t="shared" si="51"/>
        <v>1.8</v>
      </c>
      <c r="BI365" s="334"/>
      <c r="BJ365" s="40">
        <f t="shared" si="52"/>
        <v>0</v>
      </c>
      <c r="BK365" s="75"/>
      <c r="BL365" s="75">
        <f t="shared" si="43"/>
        <v>0</v>
      </c>
      <c r="BM365" s="84"/>
      <c r="BN365" s="84">
        <f t="shared" si="44"/>
        <v>0</v>
      </c>
      <c r="BO365" s="95"/>
      <c r="BP365" s="95">
        <f t="shared" si="45"/>
        <v>0</v>
      </c>
      <c r="BQ365" s="105"/>
      <c r="BR365" s="105">
        <f t="shared" si="46"/>
        <v>0</v>
      </c>
      <c r="BS365" s="115"/>
      <c r="BT365" s="115">
        <f t="shared" si="47"/>
        <v>0</v>
      </c>
      <c r="BU365" s="123"/>
      <c r="BV365" s="123">
        <f t="shared" si="48"/>
        <v>0</v>
      </c>
      <c r="BW365" s="10">
        <v>1</v>
      </c>
      <c r="BX365" s="7">
        <f t="shared" si="49"/>
        <v>1.8</v>
      </c>
    </row>
    <row r="366" spans="1:76" ht="12.75">
      <c r="A366" s="34">
        <v>2206435130</v>
      </c>
      <c r="B366" s="35">
        <v>1</v>
      </c>
      <c r="C366" s="36">
        <v>39904</v>
      </c>
      <c r="D366" s="37">
        <v>0.7735879629629631</v>
      </c>
      <c r="E366" s="38">
        <v>42333</v>
      </c>
      <c r="F366" s="38">
        <v>13368</v>
      </c>
      <c r="G366" s="39">
        <v>0.41944444444444445</v>
      </c>
      <c r="H366" s="35" t="s">
        <v>31</v>
      </c>
      <c r="I366" s="35">
        <v>1</v>
      </c>
      <c r="J366" s="35" t="s">
        <v>12</v>
      </c>
      <c r="K366" s="40">
        <v>2</v>
      </c>
      <c r="L366" s="41">
        <f t="shared" si="41"/>
        <v>2</v>
      </c>
      <c r="M366" s="40">
        <f t="shared" si="42"/>
        <v>2</v>
      </c>
      <c r="N366" s="40">
        <f t="shared" si="40"/>
        <v>0</v>
      </c>
      <c r="O366" s="42"/>
      <c r="S366" s="186">
        <v>1</v>
      </c>
      <c r="T366" s="186">
        <f t="shared" si="50"/>
        <v>2</v>
      </c>
      <c r="V366" s="127">
        <f t="shared" si="51"/>
        <v>0</v>
      </c>
      <c r="BI366" s="334">
        <v>1</v>
      </c>
      <c r="BJ366" s="40">
        <f t="shared" si="52"/>
        <v>2</v>
      </c>
      <c r="BK366" s="75"/>
      <c r="BL366" s="75">
        <f t="shared" si="43"/>
        <v>0</v>
      </c>
      <c r="BM366" s="84"/>
      <c r="BN366" s="84">
        <f t="shared" si="44"/>
        <v>0</v>
      </c>
      <c r="BO366" s="95"/>
      <c r="BP366" s="95">
        <f t="shared" si="45"/>
        <v>0</v>
      </c>
      <c r="BQ366" s="105"/>
      <c r="BR366" s="105">
        <f t="shared" si="46"/>
        <v>0</v>
      </c>
      <c r="BS366" s="115"/>
      <c r="BT366" s="115">
        <f t="shared" si="47"/>
        <v>0</v>
      </c>
      <c r="BU366" s="123"/>
      <c r="BV366" s="123">
        <f t="shared" si="48"/>
        <v>0</v>
      </c>
      <c r="BW366" s="10"/>
      <c r="BX366" s="7">
        <f t="shared" si="49"/>
        <v>0</v>
      </c>
    </row>
    <row r="367" spans="1:76" ht="12.75">
      <c r="A367" s="34">
        <v>2206433150</v>
      </c>
      <c r="B367" s="35">
        <v>1</v>
      </c>
      <c r="C367" s="36">
        <v>39904</v>
      </c>
      <c r="D367" s="37">
        <v>0.6358564814814814</v>
      </c>
      <c r="E367" s="38">
        <v>42355</v>
      </c>
      <c r="F367" s="38">
        <v>13378</v>
      </c>
      <c r="G367" s="39">
        <v>0.42083333333333334</v>
      </c>
      <c r="H367" s="35" t="s">
        <v>32</v>
      </c>
      <c r="I367" s="35">
        <v>1</v>
      </c>
      <c r="J367" s="35" t="s">
        <v>12</v>
      </c>
      <c r="K367" s="40">
        <v>2.2</v>
      </c>
      <c r="L367" s="41">
        <f t="shared" si="41"/>
        <v>2.2</v>
      </c>
      <c r="M367" s="40">
        <f t="shared" si="42"/>
        <v>2.2</v>
      </c>
      <c r="N367" s="40">
        <f t="shared" si="40"/>
        <v>0</v>
      </c>
      <c r="O367" s="42"/>
      <c r="S367" s="186">
        <v>1</v>
      </c>
      <c r="T367" s="186">
        <f t="shared" si="50"/>
        <v>2.2</v>
      </c>
      <c r="V367" s="127">
        <f t="shared" si="51"/>
        <v>0</v>
      </c>
      <c r="BI367" s="334">
        <v>1</v>
      </c>
      <c r="BJ367" s="40">
        <f t="shared" si="52"/>
        <v>2.2</v>
      </c>
      <c r="BK367" s="75"/>
      <c r="BL367" s="75">
        <f t="shared" si="43"/>
        <v>0</v>
      </c>
      <c r="BM367" s="84"/>
      <c r="BN367" s="84">
        <f t="shared" si="44"/>
        <v>0</v>
      </c>
      <c r="BO367" s="95"/>
      <c r="BP367" s="95">
        <f t="shared" si="45"/>
        <v>0</v>
      </c>
      <c r="BQ367" s="105"/>
      <c r="BR367" s="105">
        <f t="shared" si="46"/>
        <v>0</v>
      </c>
      <c r="BS367" s="115"/>
      <c r="BT367" s="115">
        <f t="shared" si="47"/>
        <v>0</v>
      </c>
      <c r="BU367" s="123"/>
      <c r="BV367" s="123">
        <f t="shared" si="48"/>
        <v>0</v>
      </c>
      <c r="BW367" s="10"/>
      <c r="BX367" s="7">
        <f t="shared" si="49"/>
        <v>0</v>
      </c>
    </row>
    <row r="368" spans="1:76" ht="12.75">
      <c r="A368" s="34">
        <v>2206430230</v>
      </c>
      <c r="B368" s="35">
        <v>1</v>
      </c>
      <c r="C368" s="36">
        <v>39904</v>
      </c>
      <c r="D368" s="37">
        <v>0.432962962962963</v>
      </c>
      <c r="E368" s="38">
        <v>42324</v>
      </c>
      <c r="F368" s="38">
        <v>13361</v>
      </c>
      <c r="G368" s="39">
        <v>0.38125</v>
      </c>
      <c r="H368" s="35" t="s">
        <v>22</v>
      </c>
      <c r="I368" s="35">
        <v>1</v>
      </c>
      <c r="J368" s="35" t="s">
        <v>12</v>
      </c>
      <c r="K368" s="40">
        <v>2.5</v>
      </c>
      <c r="L368" s="41">
        <f t="shared" si="41"/>
        <v>2.5</v>
      </c>
      <c r="M368" s="40">
        <f t="shared" si="42"/>
        <v>2.5</v>
      </c>
      <c r="N368" s="40">
        <f t="shared" si="40"/>
        <v>0</v>
      </c>
      <c r="O368" s="42"/>
      <c r="S368" s="186">
        <v>1</v>
      </c>
      <c r="T368" s="186">
        <f t="shared" si="50"/>
        <v>2.5</v>
      </c>
      <c r="V368" s="127">
        <f t="shared" si="51"/>
        <v>0</v>
      </c>
      <c r="BI368" s="334">
        <v>1</v>
      </c>
      <c r="BJ368" s="40">
        <f t="shared" si="52"/>
        <v>2.5</v>
      </c>
      <c r="BK368" s="75"/>
      <c r="BL368" s="75">
        <f t="shared" si="43"/>
        <v>0</v>
      </c>
      <c r="BM368" s="84"/>
      <c r="BN368" s="84">
        <f t="shared" si="44"/>
        <v>0</v>
      </c>
      <c r="BO368" s="95"/>
      <c r="BP368" s="95">
        <f t="shared" si="45"/>
        <v>0</v>
      </c>
      <c r="BQ368" s="105"/>
      <c r="BR368" s="105">
        <f t="shared" si="46"/>
        <v>0</v>
      </c>
      <c r="BS368" s="115"/>
      <c r="BT368" s="115">
        <f t="shared" si="47"/>
        <v>0</v>
      </c>
      <c r="BU368" s="123"/>
      <c r="BV368" s="123">
        <f t="shared" si="48"/>
        <v>0</v>
      </c>
      <c r="BW368" s="10"/>
      <c r="BX368" s="7">
        <f t="shared" si="49"/>
        <v>0</v>
      </c>
    </row>
    <row r="369" spans="1:76" ht="12.75">
      <c r="A369" s="34">
        <v>2206425040</v>
      </c>
      <c r="B369" s="35">
        <v>1</v>
      </c>
      <c r="C369" s="36">
        <v>39904</v>
      </c>
      <c r="D369" s="37">
        <v>0.07275462962962963</v>
      </c>
      <c r="E369" s="38">
        <v>42336</v>
      </c>
      <c r="F369" s="39">
        <v>0.5680555555555555</v>
      </c>
      <c r="G369" s="39">
        <v>0.4173611111111111</v>
      </c>
      <c r="H369" s="35" t="s">
        <v>29</v>
      </c>
      <c r="I369" s="35">
        <v>1</v>
      </c>
      <c r="J369" s="35" t="s">
        <v>12</v>
      </c>
      <c r="K369" s="40">
        <v>1.8</v>
      </c>
      <c r="L369" s="41">
        <f t="shared" si="41"/>
        <v>1.8</v>
      </c>
      <c r="M369" s="40">
        <f t="shared" si="42"/>
        <v>1.8</v>
      </c>
      <c r="N369" s="40">
        <f t="shared" si="40"/>
        <v>0</v>
      </c>
      <c r="O369" s="42"/>
      <c r="S369" s="186">
        <v>1</v>
      </c>
      <c r="T369" s="186">
        <f t="shared" si="50"/>
        <v>1.8</v>
      </c>
      <c r="V369" s="127">
        <f t="shared" si="51"/>
        <v>0</v>
      </c>
      <c r="BI369" s="334">
        <v>1</v>
      </c>
      <c r="BJ369" s="40">
        <f t="shared" si="52"/>
        <v>1.8</v>
      </c>
      <c r="BK369" s="75"/>
      <c r="BL369" s="75">
        <f t="shared" si="43"/>
        <v>0</v>
      </c>
      <c r="BM369" s="84"/>
      <c r="BN369" s="84">
        <f t="shared" si="44"/>
        <v>0</v>
      </c>
      <c r="BO369" s="95"/>
      <c r="BP369" s="95">
        <f t="shared" si="45"/>
        <v>0</v>
      </c>
      <c r="BQ369" s="105"/>
      <c r="BR369" s="105">
        <f t="shared" si="46"/>
        <v>0</v>
      </c>
      <c r="BS369" s="115"/>
      <c r="BT369" s="115">
        <f t="shared" si="47"/>
        <v>0</v>
      </c>
      <c r="BU369" s="123"/>
      <c r="BV369" s="123">
        <f t="shared" si="48"/>
        <v>0</v>
      </c>
      <c r="BW369" s="10"/>
      <c r="BX369" s="7">
        <f t="shared" si="49"/>
        <v>0</v>
      </c>
    </row>
    <row r="370" spans="1:76" ht="12.75">
      <c r="A370" s="23" t="s">
        <v>1</v>
      </c>
      <c r="B370" s="24">
        <f>SUM(B357:B369)</f>
        <v>13</v>
      </c>
      <c r="C370" s="24"/>
      <c r="D370" s="24"/>
      <c r="E370" s="24"/>
      <c r="F370" s="55"/>
      <c r="G370" s="55"/>
      <c r="H370" s="59" t="s">
        <v>147</v>
      </c>
      <c r="I370" s="55">
        <f>SUM(I357:I369)</f>
        <v>9</v>
      </c>
      <c r="J370" s="56">
        <f>I370/B370*100</f>
        <v>69.23076923076923</v>
      </c>
      <c r="K370" s="40" t="s">
        <v>138</v>
      </c>
      <c r="L370" s="10">
        <f>SUM(L357:L369)</f>
        <v>35.4</v>
      </c>
      <c r="M370" s="40">
        <f>SUM(M357:M369)</f>
        <v>23.9</v>
      </c>
      <c r="N370" s="10">
        <f>SUM(N357:N369)</f>
        <v>11.5</v>
      </c>
      <c r="O370" s="7"/>
      <c r="BI370" s="334"/>
      <c r="BJ370" s="40"/>
      <c r="BK370" s="75"/>
      <c r="BL370" s="75"/>
      <c r="BM370" s="84"/>
      <c r="BN370" s="84"/>
      <c r="BO370" s="95"/>
      <c r="BP370" s="95"/>
      <c r="BQ370" s="105"/>
      <c r="BR370" s="105"/>
      <c r="BS370" s="115"/>
      <c r="BT370" s="115"/>
      <c r="BU370" s="123"/>
      <c r="BV370" s="123"/>
      <c r="BW370" s="10"/>
      <c r="BX370" s="7"/>
    </row>
    <row r="371" spans="1:76" ht="13.5" thickBot="1">
      <c r="A371" s="25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51">
        <f>M371+N371</f>
        <v>100</v>
      </c>
      <c r="M371" s="57">
        <f>M370/L370*100</f>
        <v>67.5141242937853</v>
      </c>
      <c r="N371" s="50">
        <f>N370/L370*100</f>
        <v>32.48587570621469</v>
      </c>
      <c r="O371" s="14" t="s">
        <v>138</v>
      </c>
      <c r="V371" s="127">
        <f t="shared" si="51"/>
        <v>0</v>
      </c>
      <c r="BI371" s="334"/>
      <c r="BJ371" s="40">
        <f t="shared" si="52"/>
        <v>0</v>
      </c>
      <c r="BK371" s="75"/>
      <c r="BL371" s="75">
        <f t="shared" si="43"/>
        <v>0</v>
      </c>
      <c r="BM371" s="84"/>
      <c r="BN371" s="84">
        <f t="shared" si="44"/>
        <v>0</v>
      </c>
      <c r="BO371" s="95"/>
      <c r="BP371" s="95">
        <f t="shared" si="45"/>
        <v>0</v>
      </c>
      <c r="BQ371" s="105"/>
      <c r="BR371" s="105">
        <f t="shared" si="46"/>
        <v>0</v>
      </c>
      <c r="BS371" s="115"/>
      <c r="BT371" s="115">
        <f t="shared" si="47"/>
        <v>0</v>
      </c>
      <c r="BU371" s="123"/>
      <c r="BV371" s="123">
        <f t="shared" si="48"/>
        <v>0</v>
      </c>
      <c r="BW371" s="10"/>
      <c r="BX371" s="7">
        <f t="shared" si="49"/>
        <v>0</v>
      </c>
    </row>
    <row r="372" spans="1:76" ht="12.75">
      <c r="A372" s="592" t="s">
        <v>139</v>
      </c>
      <c r="B372" s="593"/>
      <c r="C372" s="593"/>
      <c r="D372" s="593"/>
      <c r="E372" s="593"/>
      <c r="F372" s="593"/>
      <c r="G372" s="593"/>
      <c r="H372" s="593"/>
      <c r="I372" s="593"/>
      <c r="J372" s="593"/>
      <c r="K372" s="593"/>
      <c r="L372" s="594"/>
      <c r="M372" s="594"/>
      <c r="N372" s="594"/>
      <c r="O372" s="595"/>
      <c r="V372" s="127">
        <f t="shared" si="51"/>
        <v>0</v>
      </c>
      <c r="BI372" s="334"/>
      <c r="BJ372" s="40">
        <f t="shared" si="52"/>
        <v>0</v>
      </c>
      <c r="BK372" s="75"/>
      <c r="BL372" s="75">
        <f t="shared" si="43"/>
        <v>0</v>
      </c>
      <c r="BM372" s="84"/>
      <c r="BN372" s="84">
        <f t="shared" si="44"/>
        <v>0</v>
      </c>
      <c r="BO372" s="95"/>
      <c r="BP372" s="95">
        <f t="shared" si="45"/>
        <v>0</v>
      </c>
      <c r="BQ372" s="105"/>
      <c r="BR372" s="105">
        <f t="shared" si="46"/>
        <v>0</v>
      </c>
      <c r="BS372" s="115"/>
      <c r="BT372" s="115">
        <f t="shared" si="47"/>
        <v>0</v>
      </c>
      <c r="BU372" s="123"/>
      <c r="BV372" s="123">
        <f t="shared" si="48"/>
        <v>0</v>
      </c>
      <c r="BW372" s="10"/>
      <c r="BX372" s="7">
        <f t="shared" si="49"/>
        <v>0</v>
      </c>
    </row>
    <row r="373" spans="1:76" ht="63.75">
      <c r="A373" s="29" t="s">
        <v>0</v>
      </c>
      <c r="B373" s="30" t="s">
        <v>1</v>
      </c>
      <c r="C373" s="30" t="s">
        <v>2</v>
      </c>
      <c r="D373" s="30" t="s">
        <v>3</v>
      </c>
      <c r="E373" s="30" t="s">
        <v>4</v>
      </c>
      <c r="F373" s="30" t="s">
        <v>5</v>
      </c>
      <c r="G373" s="30" t="s">
        <v>6</v>
      </c>
      <c r="H373" s="30" t="s">
        <v>7</v>
      </c>
      <c r="I373" s="30" t="s">
        <v>1</v>
      </c>
      <c r="J373" s="30" t="s">
        <v>8</v>
      </c>
      <c r="K373" s="31" t="s">
        <v>145</v>
      </c>
      <c r="L373" s="32" t="s">
        <v>144</v>
      </c>
      <c r="M373" s="32" t="s">
        <v>143</v>
      </c>
      <c r="N373" s="32" t="s">
        <v>142</v>
      </c>
      <c r="O373" s="33" t="s">
        <v>138</v>
      </c>
      <c r="BI373" s="334"/>
      <c r="BJ373" s="40"/>
      <c r="BK373" s="75"/>
      <c r="BL373" s="75"/>
      <c r="BM373" s="84"/>
      <c r="BN373" s="84"/>
      <c r="BO373" s="95"/>
      <c r="BP373" s="95"/>
      <c r="BQ373" s="105"/>
      <c r="BR373" s="105"/>
      <c r="BS373" s="115"/>
      <c r="BT373" s="115"/>
      <c r="BU373" s="123"/>
      <c r="BV373" s="123"/>
      <c r="BW373" s="10"/>
      <c r="BX373" s="7"/>
    </row>
    <row r="374" spans="1:76" ht="12.75">
      <c r="A374" s="6">
        <v>2206422980</v>
      </c>
      <c r="B374" s="1">
        <v>1</v>
      </c>
      <c r="C374" s="2">
        <v>39903</v>
      </c>
      <c r="D374" s="3">
        <v>0.9311805555555556</v>
      </c>
      <c r="E374" s="4">
        <v>45232</v>
      </c>
      <c r="F374" s="4">
        <v>7444</v>
      </c>
      <c r="G374" s="5">
        <v>0.6291666666666667</v>
      </c>
      <c r="H374" s="1" t="s">
        <v>22</v>
      </c>
      <c r="I374" s="1">
        <v>0</v>
      </c>
      <c r="J374" s="1" t="s">
        <v>33</v>
      </c>
      <c r="K374" s="10">
        <v>2.5</v>
      </c>
      <c r="L374" s="22">
        <f>K374</f>
        <v>2.5</v>
      </c>
      <c r="M374" s="10">
        <f>I374*K374</f>
        <v>0</v>
      </c>
      <c r="N374" s="10">
        <f>K374-M374</f>
        <v>2.5</v>
      </c>
      <c r="O374" s="7"/>
      <c r="T374" s="186">
        <f t="shared" si="50"/>
        <v>0</v>
      </c>
      <c r="U374" s="127">
        <v>1</v>
      </c>
      <c r="V374" s="127">
        <f t="shared" si="51"/>
        <v>2.5</v>
      </c>
      <c r="BI374" s="334"/>
      <c r="BJ374" s="40">
        <f t="shared" si="52"/>
        <v>0</v>
      </c>
      <c r="BK374" s="75"/>
      <c r="BL374" s="75">
        <f t="shared" si="43"/>
        <v>0</v>
      </c>
      <c r="BM374" s="84"/>
      <c r="BN374" s="84">
        <f t="shared" si="44"/>
        <v>0</v>
      </c>
      <c r="BO374" s="95"/>
      <c r="BP374" s="95">
        <f t="shared" si="45"/>
        <v>0</v>
      </c>
      <c r="BQ374" s="105"/>
      <c r="BR374" s="105">
        <f t="shared" si="46"/>
        <v>0</v>
      </c>
      <c r="BS374" s="115"/>
      <c r="BT374" s="115">
        <f t="shared" si="47"/>
        <v>0</v>
      </c>
      <c r="BU374" s="123"/>
      <c r="BV374" s="123">
        <f t="shared" si="48"/>
        <v>0</v>
      </c>
      <c r="BW374" s="10">
        <v>1</v>
      </c>
      <c r="BX374" s="7">
        <f t="shared" si="49"/>
        <v>2.5</v>
      </c>
    </row>
    <row r="375" spans="1:76" ht="12.75">
      <c r="A375" s="34">
        <v>2206416340</v>
      </c>
      <c r="B375" s="35">
        <v>1</v>
      </c>
      <c r="C375" s="36">
        <v>39903</v>
      </c>
      <c r="D375" s="37">
        <v>0.4681712962962963</v>
      </c>
      <c r="E375" s="38">
        <v>42324</v>
      </c>
      <c r="F375" s="38">
        <v>13366</v>
      </c>
      <c r="G375" s="35">
        <v>11</v>
      </c>
      <c r="H375" s="35" t="s">
        <v>14</v>
      </c>
      <c r="I375" s="35">
        <v>1</v>
      </c>
      <c r="J375" s="35" t="s">
        <v>12</v>
      </c>
      <c r="K375" s="40">
        <v>2.8</v>
      </c>
      <c r="L375" s="41">
        <f aca="true" t="shared" si="53" ref="L375:L432">K375</f>
        <v>2.8</v>
      </c>
      <c r="M375" s="40">
        <f aca="true" t="shared" si="54" ref="M375:M432">I375*K375</f>
        <v>2.8</v>
      </c>
      <c r="N375" s="40">
        <f>K375-M375</f>
        <v>0</v>
      </c>
      <c r="O375" s="42"/>
      <c r="S375" s="186">
        <v>1</v>
      </c>
      <c r="T375" s="186">
        <f t="shared" si="50"/>
        <v>2.8</v>
      </c>
      <c r="V375" s="127">
        <f t="shared" si="51"/>
        <v>0</v>
      </c>
      <c r="BI375" s="334">
        <v>1</v>
      </c>
      <c r="BJ375" s="40">
        <f t="shared" si="52"/>
        <v>2.8</v>
      </c>
      <c r="BK375" s="75"/>
      <c r="BL375" s="75">
        <f t="shared" si="43"/>
        <v>0</v>
      </c>
      <c r="BM375" s="84"/>
      <c r="BN375" s="84">
        <f t="shared" si="44"/>
        <v>0</v>
      </c>
      <c r="BO375" s="95"/>
      <c r="BP375" s="95">
        <f t="shared" si="45"/>
        <v>0</v>
      </c>
      <c r="BQ375" s="105"/>
      <c r="BR375" s="105">
        <f t="shared" si="46"/>
        <v>0</v>
      </c>
      <c r="BS375" s="115"/>
      <c r="BT375" s="115">
        <f t="shared" si="47"/>
        <v>0</v>
      </c>
      <c r="BU375" s="123"/>
      <c r="BV375" s="123">
        <f t="shared" si="48"/>
        <v>0</v>
      </c>
      <c r="BW375" s="10"/>
      <c r="BX375" s="7">
        <f t="shared" si="49"/>
        <v>0</v>
      </c>
    </row>
    <row r="376" spans="1:76" ht="12.75">
      <c r="A376" s="34">
        <v>2206413240</v>
      </c>
      <c r="B376" s="35">
        <v>1</v>
      </c>
      <c r="C376" s="36">
        <v>39903</v>
      </c>
      <c r="D376" s="37">
        <v>0.2533796296296296</v>
      </c>
      <c r="E376" s="38">
        <v>42303</v>
      </c>
      <c r="F376" s="38">
        <v>13373</v>
      </c>
      <c r="G376" s="39">
        <v>0.3375</v>
      </c>
      <c r="H376" s="35" t="s">
        <v>22</v>
      </c>
      <c r="I376" s="35">
        <v>1</v>
      </c>
      <c r="J376" s="35" t="s">
        <v>12</v>
      </c>
      <c r="K376" s="40">
        <v>2.5</v>
      </c>
      <c r="L376" s="41">
        <f t="shared" si="53"/>
        <v>2.5</v>
      </c>
      <c r="M376" s="40">
        <f t="shared" si="54"/>
        <v>2.5</v>
      </c>
      <c r="N376" s="40">
        <f aca="true" t="shared" si="55" ref="N376:N432">K376-M376</f>
        <v>0</v>
      </c>
      <c r="O376" s="42"/>
      <c r="S376" s="186">
        <v>1</v>
      </c>
      <c r="T376" s="186">
        <f t="shared" si="50"/>
        <v>2.5</v>
      </c>
      <c r="V376" s="127">
        <f t="shared" si="51"/>
        <v>0</v>
      </c>
      <c r="BI376" s="334">
        <v>1</v>
      </c>
      <c r="BJ376" s="40">
        <f t="shared" si="52"/>
        <v>2.5</v>
      </c>
      <c r="BK376" s="75"/>
      <c r="BL376" s="75">
        <f t="shared" si="43"/>
        <v>0</v>
      </c>
      <c r="BM376" s="84"/>
      <c r="BN376" s="84">
        <f t="shared" si="44"/>
        <v>0</v>
      </c>
      <c r="BO376" s="95"/>
      <c r="BP376" s="95">
        <f t="shared" si="45"/>
        <v>0</v>
      </c>
      <c r="BQ376" s="105"/>
      <c r="BR376" s="105">
        <f t="shared" si="46"/>
        <v>0</v>
      </c>
      <c r="BS376" s="115"/>
      <c r="BT376" s="115">
        <f t="shared" si="47"/>
        <v>0</v>
      </c>
      <c r="BU376" s="123"/>
      <c r="BV376" s="123">
        <f t="shared" si="48"/>
        <v>0</v>
      </c>
      <c r="BW376" s="10"/>
      <c r="BX376" s="7">
        <f t="shared" si="49"/>
        <v>0</v>
      </c>
    </row>
    <row r="377" spans="1:76" ht="12.75">
      <c r="A377" s="34">
        <v>2206408360</v>
      </c>
      <c r="B377" s="35">
        <v>1</v>
      </c>
      <c r="C377" s="36">
        <v>39902</v>
      </c>
      <c r="D377" s="37">
        <v>0.9147800925925926</v>
      </c>
      <c r="E377" s="38">
        <v>42309</v>
      </c>
      <c r="F377" s="38">
        <v>13365</v>
      </c>
      <c r="G377" s="39">
        <v>0.3375</v>
      </c>
      <c r="H377" s="35" t="s">
        <v>15</v>
      </c>
      <c r="I377" s="35">
        <v>1</v>
      </c>
      <c r="J377" s="35" t="s">
        <v>12</v>
      </c>
      <c r="K377" s="40">
        <v>3.3</v>
      </c>
      <c r="L377" s="41">
        <f t="shared" si="53"/>
        <v>3.3</v>
      </c>
      <c r="M377" s="40">
        <f t="shared" si="54"/>
        <v>3.3</v>
      </c>
      <c r="N377" s="40">
        <f t="shared" si="55"/>
        <v>0</v>
      </c>
      <c r="O377" s="42"/>
      <c r="S377" s="186">
        <v>1</v>
      </c>
      <c r="T377" s="186">
        <f t="shared" si="50"/>
        <v>3.3</v>
      </c>
      <c r="V377" s="127">
        <f t="shared" si="51"/>
        <v>0</v>
      </c>
      <c r="BI377" s="334">
        <v>1</v>
      </c>
      <c r="BJ377" s="40">
        <f t="shared" si="52"/>
        <v>3.3</v>
      </c>
      <c r="BK377" s="75"/>
      <c r="BL377" s="75">
        <f t="shared" si="43"/>
        <v>0</v>
      </c>
      <c r="BM377" s="84"/>
      <c r="BN377" s="84">
        <f t="shared" si="44"/>
        <v>0</v>
      </c>
      <c r="BO377" s="95"/>
      <c r="BP377" s="95">
        <f t="shared" si="45"/>
        <v>0</v>
      </c>
      <c r="BQ377" s="105"/>
      <c r="BR377" s="105">
        <f t="shared" si="46"/>
        <v>0</v>
      </c>
      <c r="BS377" s="115"/>
      <c r="BT377" s="115">
        <f t="shared" si="47"/>
        <v>0</v>
      </c>
      <c r="BU377" s="123"/>
      <c r="BV377" s="123">
        <f t="shared" si="48"/>
        <v>0</v>
      </c>
      <c r="BW377" s="10"/>
      <c r="BX377" s="7">
        <f t="shared" si="49"/>
        <v>0</v>
      </c>
    </row>
    <row r="378" spans="1:76" ht="25.5">
      <c r="A378" s="6">
        <v>2206407860</v>
      </c>
      <c r="B378" s="1">
        <v>1</v>
      </c>
      <c r="C378" s="2">
        <v>39902</v>
      </c>
      <c r="D378" s="3">
        <v>0.8800578703703703</v>
      </c>
      <c r="E378" s="4">
        <v>41859</v>
      </c>
      <c r="F378" s="4">
        <v>15347</v>
      </c>
      <c r="G378" s="5">
        <v>0.12569444444444444</v>
      </c>
      <c r="H378" s="1" t="s">
        <v>14</v>
      </c>
      <c r="I378" s="1">
        <v>0</v>
      </c>
      <c r="J378" s="1" t="s">
        <v>34</v>
      </c>
      <c r="K378" s="10">
        <v>2.8</v>
      </c>
      <c r="L378" s="22">
        <f t="shared" si="53"/>
        <v>2.8</v>
      </c>
      <c r="M378" s="10">
        <f t="shared" si="54"/>
        <v>0</v>
      </c>
      <c r="N378" s="10">
        <f t="shared" si="55"/>
        <v>2.8</v>
      </c>
      <c r="O378" s="7"/>
      <c r="T378" s="186">
        <f t="shared" si="50"/>
        <v>0</v>
      </c>
      <c r="U378" s="127">
        <v>1</v>
      </c>
      <c r="V378" s="127">
        <f t="shared" si="51"/>
        <v>2.8</v>
      </c>
      <c r="BI378" s="334"/>
      <c r="BJ378" s="40">
        <f t="shared" si="52"/>
        <v>0</v>
      </c>
      <c r="BK378" s="75"/>
      <c r="BL378" s="75">
        <f t="shared" si="43"/>
        <v>0</v>
      </c>
      <c r="BM378" s="84"/>
      <c r="BN378" s="84">
        <f t="shared" si="44"/>
        <v>0</v>
      </c>
      <c r="BO378" s="95"/>
      <c r="BP378" s="95">
        <f t="shared" si="45"/>
        <v>0</v>
      </c>
      <c r="BQ378" s="105"/>
      <c r="BR378" s="105">
        <f t="shared" si="46"/>
        <v>0</v>
      </c>
      <c r="BS378" s="115"/>
      <c r="BT378" s="115">
        <f t="shared" si="47"/>
        <v>0</v>
      </c>
      <c r="BU378" s="123"/>
      <c r="BV378" s="123">
        <f t="shared" si="48"/>
        <v>0</v>
      </c>
      <c r="BW378" s="10">
        <v>1</v>
      </c>
      <c r="BX378" s="7">
        <f t="shared" si="49"/>
        <v>2.8</v>
      </c>
    </row>
    <row r="379" spans="1:76" ht="12.75">
      <c r="A379" s="34">
        <v>2206407390</v>
      </c>
      <c r="B379" s="35">
        <v>1</v>
      </c>
      <c r="C379" s="36">
        <v>39902</v>
      </c>
      <c r="D379" s="37">
        <v>0.8469328703703703</v>
      </c>
      <c r="E379" s="38">
        <v>42327</v>
      </c>
      <c r="F379" s="38">
        <v>13378</v>
      </c>
      <c r="G379" s="35">
        <v>11</v>
      </c>
      <c r="H379" s="35" t="s">
        <v>22</v>
      </c>
      <c r="I379" s="35">
        <v>1</v>
      </c>
      <c r="J379" s="35" t="s">
        <v>12</v>
      </c>
      <c r="K379" s="40">
        <v>2.5</v>
      </c>
      <c r="L379" s="41">
        <f t="shared" si="53"/>
        <v>2.5</v>
      </c>
      <c r="M379" s="40">
        <f t="shared" si="54"/>
        <v>2.5</v>
      </c>
      <c r="N379" s="40">
        <f t="shared" si="55"/>
        <v>0</v>
      </c>
      <c r="O379" s="42"/>
      <c r="S379" s="186">
        <v>1</v>
      </c>
      <c r="T379" s="186">
        <f t="shared" si="50"/>
        <v>2.5</v>
      </c>
      <c r="V379" s="127">
        <f t="shared" si="51"/>
        <v>0</v>
      </c>
      <c r="BI379" s="334">
        <v>1</v>
      </c>
      <c r="BJ379" s="40">
        <f t="shared" si="52"/>
        <v>2.5</v>
      </c>
      <c r="BK379" s="75"/>
      <c r="BL379" s="75">
        <f t="shared" si="43"/>
        <v>0</v>
      </c>
      <c r="BM379" s="84"/>
      <c r="BN379" s="84">
        <f t="shared" si="44"/>
        <v>0</v>
      </c>
      <c r="BO379" s="95"/>
      <c r="BP379" s="95">
        <f t="shared" si="45"/>
        <v>0</v>
      </c>
      <c r="BQ379" s="105"/>
      <c r="BR379" s="105">
        <f t="shared" si="46"/>
        <v>0</v>
      </c>
      <c r="BS379" s="115"/>
      <c r="BT379" s="115">
        <f t="shared" si="47"/>
        <v>0</v>
      </c>
      <c r="BU379" s="123"/>
      <c r="BV379" s="123">
        <f t="shared" si="48"/>
        <v>0</v>
      </c>
      <c r="BW379" s="10"/>
      <c r="BX379" s="7">
        <f t="shared" si="49"/>
        <v>0</v>
      </c>
    </row>
    <row r="380" spans="1:76" ht="12.75">
      <c r="A380" s="34">
        <v>2206406920</v>
      </c>
      <c r="B380" s="35">
        <v>1</v>
      </c>
      <c r="C380" s="36">
        <v>39902</v>
      </c>
      <c r="D380" s="37">
        <v>0.8144791666666666</v>
      </c>
      <c r="E380" s="38">
        <v>42319</v>
      </c>
      <c r="F380" s="38">
        <v>13367</v>
      </c>
      <c r="G380" s="39">
        <v>0.4201388888888889</v>
      </c>
      <c r="H380" s="35" t="s">
        <v>28</v>
      </c>
      <c r="I380" s="35">
        <v>1</v>
      </c>
      <c r="J380" s="35" t="s">
        <v>12</v>
      </c>
      <c r="K380" s="40">
        <v>2.4</v>
      </c>
      <c r="L380" s="41">
        <f t="shared" si="53"/>
        <v>2.4</v>
      </c>
      <c r="M380" s="40">
        <f t="shared" si="54"/>
        <v>2.4</v>
      </c>
      <c r="N380" s="40">
        <f t="shared" si="55"/>
        <v>0</v>
      </c>
      <c r="O380" s="42"/>
      <c r="S380" s="186">
        <v>1</v>
      </c>
      <c r="T380" s="186">
        <f t="shared" si="50"/>
        <v>2.4</v>
      </c>
      <c r="V380" s="127">
        <f t="shared" si="51"/>
        <v>0</v>
      </c>
      <c r="BI380" s="334">
        <v>1</v>
      </c>
      <c r="BJ380" s="40">
        <f t="shared" si="52"/>
        <v>2.4</v>
      </c>
      <c r="BK380" s="75"/>
      <c r="BL380" s="75">
        <f t="shared" si="43"/>
        <v>0</v>
      </c>
      <c r="BM380" s="84"/>
      <c r="BN380" s="84">
        <f t="shared" si="44"/>
        <v>0</v>
      </c>
      <c r="BO380" s="95"/>
      <c r="BP380" s="95">
        <f t="shared" si="45"/>
        <v>0</v>
      </c>
      <c r="BQ380" s="105"/>
      <c r="BR380" s="105">
        <f t="shared" si="46"/>
        <v>0</v>
      </c>
      <c r="BS380" s="115"/>
      <c r="BT380" s="115">
        <f t="shared" si="47"/>
        <v>0</v>
      </c>
      <c r="BU380" s="123"/>
      <c r="BV380" s="123">
        <f t="shared" si="48"/>
        <v>0</v>
      </c>
      <c r="BW380" s="10"/>
      <c r="BX380" s="7">
        <f t="shared" si="49"/>
        <v>0</v>
      </c>
    </row>
    <row r="381" spans="1:76" ht="12.75">
      <c r="A381" s="34">
        <v>2206406650</v>
      </c>
      <c r="B381" s="35">
        <v>1</v>
      </c>
      <c r="C381" s="36">
        <v>39902</v>
      </c>
      <c r="D381" s="37">
        <v>0.7954629629629629</v>
      </c>
      <c r="E381" s="38">
        <v>42311</v>
      </c>
      <c r="F381" s="38">
        <v>13348</v>
      </c>
      <c r="G381" s="35">
        <v>10</v>
      </c>
      <c r="H381" s="35" t="s">
        <v>9</v>
      </c>
      <c r="I381" s="35">
        <v>1</v>
      </c>
      <c r="J381" s="35" t="s">
        <v>12</v>
      </c>
      <c r="K381" s="40">
        <v>3.1</v>
      </c>
      <c r="L381" s="41">
        <f t="shared" si="53"/>
        <v>3.1</v>
      </c>
      <c r="M381" s="40">
        <f t="shared" si="54"/>
        <v>3.1</v>
      </c>
      <c r="N381" s="40">
        <f t="shared" si="55"/>
        <v>0</v>
      </c>
      <c r="O381" s="42"/>
      <c r="S381" s="186">
        <v>1</v>
      </c>
      <c r="T381" s="186">
        <f t="shared" si="50"/>
        <v>3.1</v>
      </c>
      <c r="V381" s="127">
        <f t="shared" si="51"/>
        <v>0</v>
      </c>
      <c r="BI381" s="334">
        <v>1</v>
      </c>
      <c r="BJ381" s="40">
        <f t="shared" si="52"/>
        <v>3.1</v>
      </c>
      <c r="BK381" s="75"/>
      <c r="BL381" s="75">
        <f t="shared" si="43"/>
        <v>0</v>
      </c>
      <c r="BM381" s="84"/>
      <c r="BN381" s="84">
        <f t="shared" si="44"/>
        <v>0</v>
      </c>
      <c r="BO381" s="95"/>
      <c r="BP381" s="95">
        <f t="shared" si="45"/>
        <v>0</v>
      </c>
      <c r="BQ381" s="105"/>
      <c r="BR381" s="105">
        <f t="shared" si="46"/>
        <v>0</v>
      </c>
      <c r="BS381" s="115"/>
      <c r="BT381" s="115">
        <f t="shared" si="47"/>
        <v>0</v>
      </c>
      <c r="BU381" s="123"/>
      <c r="BV381" s="123">
        <f t="shared" si="48"/>
        <v>0</v>
      </c>
      <c r="BW381" s="10"/>
      <c r="BX381" s="7">
        <f t="shared" si="49"/>
        <v>0</v>
      </c>
    </row>
    <row r="382" spans="1:76" ht="12.75">
      <c r="A382" s="34">
        <v>2206405510</v>
      </c>
      <c r="B382" s="35">
        <v>1</v>
      </c>
      <c r="C382" s="36">
        <v>39902</v>
      </c>
      <c r="D382" s="37">
        <v>0.7163425925925927</v>
      </c>
      <c r="E382" s="38">
        <v>42333</v>
      </c>
      <c r="F382" s="38">
        <v>13359</v>
      </c>
      <c r="G382" s="39">
        <v>0.41875</v>
      </c>
      <c r="H382" s="35" t="s">
        <v>13</v>
      </c>
      <c r="I382" s="35">
        <v>1</v>
      </c>
      <c r="J382" s="35" t="s">
        <v>12</v>
      </c>
      <c r="K382" s="40">
        <v>2.7</v>
      </c>
      <c r="L382" s="41">
        <f t="shared" si="53"/>
        <v>2.7</v>
      </c>
      <c r="M382" s="40">
        <f t="shared" si="54"/>
        <v>2.7</v>
      </c>
      <c r="N382" s="40">
        <f t="shared" si="55"/>
        <v>0</v>
      </c>
      <c r="O382" s="42"/>
      <c r="S382" s="186">
        <v>1</v>
      </c>
      <c r="T382" s="186">
        <f t="shared" si="50"/>
        <v>2.7</v>
      </c>
      <c r="V382" s="127">
        <f t="shared" si="51"/>
        <v>0</v>
      </c>
      <c r="BI382" s="334">
        <v>1</v>
      </c>
      <c r="BJ382" s="40">
        <f t="shared" si="52"/>
        <v>2.7</v>
      </c>
      <c r="BK382" s="75"/>
      <c r="BL382" s="75">
        <f t="shared" si="43"/>
        <v>0</v>
      </c>
      <c r="BM382" s="84"/>
      <c r="BN382" s="84">
        <f t="shared" si="44"/>
        <v>0</v>
      </c>
      <c r="BO382" s="95"/>
      <c r="BP382" s="95">
        <f t="shared" si="45"/>
        <v>0</v>
      </c>
      <c r="BQ382" s="105"/>
      <c r="BR382" s="105">
        <f t="shared" si="46"/>
        <v>0</v>
      </c>
      <c r="BS382" s="115"/>
      <c r="BT382" s="115">
        <f t="shared" si="47"/>
        <v>0</v>
      </c>
      <c r="BU382" s="123"/>
      <c r="BV382" s="123">
        <f t="shared" si="48"/>
        <v>0</v>
      </c>
      <c r="BW382" s="10"/>
      <c r="BX382" s="7">
        <f t="shared" si="49"/>
        <v>0</v>
      </c>
    </row>
    <row r="383" spans="1:76" ht="12.75">
      <c r="A383" s="34">
        <v>2206405510</v>
      </c>
      <c r="B383" s="35">
        <v>1</v>
      </c>
      <c r="C383" s="36">
        <v>39902</v>
      </c>
      <c r="D383" s="37">
        <v>0.7163425925925927</v>
      </c>
      <c r="E383" s="38">
        <v>42333</v>
      </c>
      <c r="F383" s="38">
        <v>13359</v>
      </c>
      <c r="G383" s="39">
        <v>0.41875</v>
      </c>
      <c r="H383" s="35" t="s">
        <v>13</v>
      </c>
      <c r="I383" s="35">
        <v>1</v>
      </c>
      <c r="J383" s="35" t="s">
        <v>12</v>
      </c>
      <c r="K383" s="40">
        <v>2.7</v>
      </c>
      <c r="L383" s="41">
        <f t="shared" si="53"/>
        <v>2.7</v>
      </c>
      <c r="M383" s="40">
        <f t="shared" si="54"/>
        <v>2.7</v>
      </c>
      <c r="N383" s="40">
        <f t="shared" si="55"/>
        <v>0</v>
      </c>
      <c r="O383" s="42"/>
      <c r="S383" s="186">
        <v>1</v>
      </c>
      <c r="T383" s="186">
        <f t="shared" si="50"/>
        <v>2.7</v>
      </c>
      <c r="V383" s="127">
        <f t="shared" si="51"/>
        <v>0</v>
      </c>
      <c r="BI383" s="334">
        <v>1</v>
      </c>
      <c r="BJ383" s="40">
        <f t="shared" si="52"/>
        <v>2.7</v>
      </c>
      <c r="BK383" s="75"/>
      <c r="BL383" s="75">
        <f t="shared" si="43"/>
        <v>0</v>
      </c>
      <c r="BM383" s="84"/>
      <c r="BN383" s="84">
        <f t="shared" si="44"/>
        <v>0</v>
      </c>
      <c r="BO383" s="95"/>
      <c r="BP383" s="95">
        <f t="shared" si="45"/>
        <v>0</v>
      </c>
      <c r="BQ383" s="105"/>
      <c r="BR383" s="105">
        <f t="shared" si="46"/>
        <v>0</v>
      </c>
      <c r="BS383" s="115"/>
      <c r="BT383" s="115">
        <f t="shared" si="47"/>
        <v>0</v>
      </c>
      <c r="BU383" s="123"/>
      <c r="BV383" s="123">
        <f t="shared" si="48"/>
        <v>0</v>
      </c>
      <c r="BW383" s="10"/>
      <c r="BX383" s="7">
        <f t="shared" si="49"/>
        <v>0</v>
      </c>
    </row>
    <row r="384" spans="1:76" ht="12.75">
      <c r="A384" s="34">
        <v>2206403700</v>
      </c>
      <c r="B384" s="35">
        <v>1</v>
      </c>
      <c r="C384" s="36">
        <v>39902</v>
      </c>
      <c r="D384" s="37">
        <v>0.590787037037037</v>
      </c>
      <c r="E384" s="38">
        <v>42336</v>
      </c>
      <c r="F384" s="38">
        <v>13356</v>
      </c>
      <c r="G384" s="39">
        <v>0.50625</v>
      </c>
      <c r="H384" s="35" t="s">
        <v>28</v>
      </c>
      <c r="I384" s="35">
        <v>1</v>
      </c>
      <c r="J384" s="35" t="s">
        <v>12</v>
      </c>
      <c r="K384" s="40">
        <v>2.4</v>
      </c>
      <c r="L384" s="41">
        <f t="shared" si="53"/>
        <v>2.4</v>
      </c>
      <c r="M384" s="40">
        <f t="shared" si="54"/>
        <v>2.4</v>
      </c>
      <c r="N384" s="40">
        <f t="shared" si="55"/>
        <v>0</v>
      </c>
      <c r="O384" s="42"/>
      <c r="S384" s="186">
        <v>1</v>
      </c>
      <c r="T384" s="186">
        <f t="shared" si="50"/>
        <v>2.4</v>
      </c>
      <c r="V384" s="127">
        <f t="shared" si="51"/>
        <v>0</v>
      </c>
      <c r="BI384" s="334">
        <v>1</v>
      </c>
      <c r="BJ384" s="40">
        <f t="shared" si="52"/>
        <v>2.4</v>
      </c>
      <c r="BK384" s="75"/>
      <c r="BL384" s="75">
        <f t="shared" si="43"/>
        <v>0</v>
      </c>
      <c r="BM384" s="84"/>
      <c r="BN384" s="84">
        <f t="shared" si="44"/>
        <v>0</v>
      </c>
      <c r="BO384" s="95"/>
      <c r="BP384" s="95">
        <f t="shared" si="45"/>
        <v>0</v>
      </c>
      <c r="BQ384" s="105"/>
      <c r="BR384" s="105">
        <f t="shared" si="46"/>
        <v>0</v>
      </c>
      <c r="BS384" s="115"/>
      <c r="BT384" s="115">
        <f t="shared" si="47"/>
        <v>0</v>
      </c>
      <c r="BU384" s="123"/>
      <c r="BV384" s="123">
        <f t="shared" si="48"/>
        <v>0</v>
      </c>
      <c r="BW384" s="10"/>
      <c r="BX384" s="7">
        <f t="shared" si="49"/>
        <v>0</v>
      </c>
    </row>
    <row r="385" spans="1:76" ht="12.75">
      <c r="A385" s="6">
        <v>2206403500</v>
      </c>
      <c r="B385" s="1">
        <v>1</v>
      </c>
      <c r="C385" s="2">
        <v>39902</v>
      </c>
      <c r="D385" s="3">
        <v>0.5765162037037037</v>
      </c>
      <c r="E385" s="4">
        <v>42507</v>
      </c>
      <c r="F385" s="4">
        <v>12885</v>
      </c>
      <c r="G385" s="5">
        <v>0.4166666666666667</v>
      </c>
      <c r="H385" s="1" t="s">
        <v>35</v>
      </c>
      <c r="I385" s="1">
        <v>0</v>
      </c>
      <c r="J385" s="1" t="s">
        <v>36</v>
      </c>
      <c r="K385" s="10">
        <v>1.6</v>
      </c>
      <c r="L385" s="22">
        <f t="shared" si="53"/>
        <v>1.6</v>
      </c>
      <c r="M385" s="10">
        <f t="shared" si="54"/>
        <v>0</v>
      </c>
      <c r="N385" s="10">
        <f t="shared" si="55"/>
        <v>1.6</v>
      </c>
      <c r="O385" s="7"/>
      <c r="T385" s="186">
        <f t="shared" si="50"/>
        <v>0</v>
      </c>
      <c r="U385" s="127">
        <v>1</v>
      </c>
      <c r="V385" s="127">
        <f t="shared" si="51"/>
        <v>1.6</v>
      </c>
      <c r="BI385" s="334"/>
      <c r="BJ385" s="40">
        <f t="shared" si="52"/>
        <v>0</v>
      </c>
      <c r="BK385" s="75"/>
      <c r="BL385" s="75">
        <f t="shared" si="43"/>
        <v>0</v>
      </c>
      <c r="BM385" s="84"/>
      <c r="BN385" s="84">
        <f t="shared" si="44"/>
        <v>0</v>
      </c>
      <c r="BO385" s="95"/>
      <c r="BP385" s="95">
        <f t="shared" si="45"/>
        <v>0</v>
      </c>
      <c r="BQ385" s="105"/>
      <c r="BR385" s="105">
        <f t="shared" si="46"/>
        <v>0</v>
      </c>
      <c r="BS385" s="115"/>
      <c r="BT385" s="115">
        <f t="shared" si="47"/>
        <v>0</v>
      </c>
      <c r="BU385" s="123"/>
      <c r="BV385" s="123">
        <f t="shared" si="48"/>
        <v>0</v>
      </c>
      <c r="BW385" s="10">
        <v>1</v>
      </c>
      <c r="BX385" s="7">
        <f t="shared" si="49"/>
        <v>1.6</v>
      </c>
    </row>
    <row r="386" spans="1:76" ht="12.75">
      <c r="A386" s="34">
        <v>2206403430</v>
      </c>
      <c r="B386" s="35">
        <v>1</v>
      </c>
      <c r="C386" s="36">
        <v>39902</v>
      </c>
      <c r="D386" s="37">
        <v>0.5718287037037036</v>
      </c>
      <c r="E386" s="38">
        <v>42303</v>
      </c>
      <c r="F386" s="38">
        <v>13364</v>
      </c>
      <c r="G386" s="39">
        <v>0.38125</v>
      </c>
      <c r="H386" s="35" t="s">
        <v>21</v>
      </c>
      <c r="I386" s="35">
        <v>1</v>
      </c>
      <c r="J386" s="35" t="s">
        <v>12</v>
      </c>
      <c r="K386" s="40">
        <v>3.5</v>
      </c>
      <c r="L386" s="41">
        <f t="shared" si="53"/>
        <v>3.5</v>
      </c>
      <c r="M386" s="40">
        <f t="shared" si="54"/>
        <v>3.5</v>
      </c>
      <c r="N386" s="40">
        <f t="shared" si="55"/>
        <v>0</v>
      </c>
      <c r="O386" s="42"/>
      <c r="S386" s="186">
        <v>1</v>
      </c>
      <c r="T386" s="186">
        <f t="shared" si="50"/>
        <v>3.5</v>
      </c>
      <c r="V386" s="127">
        <f t="shared" si="51"/>
        <v>0</v>
      </c>
      <c r="BI386" s="334">
        <v>1</v>
      </c>
      <c r="BJ386" s="40">
        <f t="shared" si="52"/>
        <v>3.5</v>
      </c>
      <c r="BK386" s="75"/>
      <c r="BL386" s="75">
        <f t="shared" si="43"/>
        <v>0</v>
      </c>
      <c r="BM386" s="84"/>
      <c r="BN386" s="84">
        <f t="shared" si="44"/>
        <v>0</v>
      </c>
      <c r="BO386" s="95"/>
      <c r="BP386" s="95">
        <f t="shared" si="45"/>
        <v>0</v>
      </c>
      <c r="BQ386" s="105"/>
      <c r="BR386" s="105">
        <f t="shared" si="46"/>
        <v>0</v>
      </c>
      <c r="BS386" s="115"/>
      <c r="BT386" s="115">
        <f t="shared" si="47"/>
        <v>0</v>
      </c>
      <c r="BU386" s="123"/>
      <c r="BV386" s="123">
        <f t="shared" si="48"/>
        <v>0</v>
      </c>
      <c r="BW386" s="10"/>
      <c r="BX386" s="7">
        <f t="shared" si="49"/>
        <v>0</v>
      </c>
    </row>
    <row r="387" spans="1:76" ht="12.75">
      <c r="A387" s="34">
        <v>2206403380</v>
      </c>
      <c r="B387" s="35">
        <v>1</v>
      </c>
      <c r="C387" s="36">
        <v>39902</v>
      </c>
      <c r="D387" s="37">
        <v>0.5684953703703703</v>
      </c>
      <c r="E387" s="38">
        <v>42326</v>
      </c>
      <c r="F387" s="38">
        <v>13362</v>
      </c>
      <c r="G387" s="39">
        <v>0.42083333333333334</v>
      </c>
      <c r="H387" s="35" t="s">
        <v>37</v>
      </c>
      <c r="I387" s="35">
        <v>1</v>
      </c>
      <c r="J387" s="35" t="s">
        <v>12</v>
      </c>
      <c r="K387" s="40">
        <v>4</v>
      </c>
      <c r="L387" s="41">
        <f t="shared" si="53"/>
        <v>4</v>
      </c>
      <c r="M387" s="40">
        <f t="shared" si="54"/>
        <v>4</v>
      </c>
      <c r="N387" s="40">
        <f t="shared" si="55"/>
        <v>0</v>
      </c>
      <c r="O387" s="42"/>
      <c r="S387" s="186">
        <v>1</v>
      </c>
      <c r="T387" s="186">
        <f t="shared" si="50"/>
        <v>4</v>
      </c>
      <c r="V387" s="127">
        <f t="shared" si="51"/>
        <v>0</v>
      </c>
      <c r="BI387" s="334">
        <v>1</v>
      </c>
      <c r="BJ387" s="40">
        <f t="shared" si="52"/>
        <v>4</v>
      </c>
      <c r="BK387" s="75"/>
      <c r="BL387" s="75">
        <f t="shared" si="43"/>
        <v>0</v>
      </c>
      <c r="BM387" s="84"/>
      <c r="BN387" s="84">
        <f t="shared" si="44"/>
        <v>0</v>
      </c>
      <c r="BO387" s="95"/>
      <c r="BP387" s="95">
        <f t="shared" si="45"/>
        <v>0</v>
      </c>
      <c r="BQ387" s="105"/>
      <c r="BR387" s="105">
        <f t="shared" si="46"/>
        <v>0</v>
      </c>
      <c r="BS387" s="115"/>
      <c r="BT387" s="115">
        <f t="shared" si="47"/>
        <v>0</v>
      </c>
      <c r="BU387" s="123"/>
      <c r="BV387" s="123">
        <f t="shared" si="48"/>
        <v>0</v>
      </c>
      <c r="BW387" s="10"/>
      <c r="BX387" s="7">
        <f t="shared" si="49"/>
        <v>0</v>
      </c>
    </row>
    <row r="388" spans="1:76" ht="63.75">
      <c r="A388" s="109">
        <v>2206386020</v>
      </c>
      <c r="B388" s="110">
        <v>1</v>
      </c>
      <c r="C388" s="111">
        <v>39901</v>
      </c>
      <c r="D388" s="112">
        <v>0.3632754629629629</v>
      </c>
      <c r="E388" s="113">
        <v>41989</v>
      </c>
      <c r="F388" s="113">
        <v>14009</v>
      </c>
      <c r="G388" s="114">
        <v>0.33888888888888885</v>
      </c>
      <c r="H388" s="110" t="s">
        <v>38</v>
      </c>
      <c r="I388" s="110">
        <v>0</v>
      </c>
      <c r="J388" s="110" t="s">
        <v>39</v>
      </c>
      <c r="K388" s="115">
        <v>3.8</v>
      </c>
      <c r="L388" s="116">
        <f t="shared" si="53"/>
        <v>3.8</v>
      </c>
      <c r="M388" s="115">
        <f t="shared" si="54"/>
        <v>0</v>
      </c>
      <c r="N388" s="115">
        <f t="shared" si="55"/>
        <v>3.8</v>
      </c>
      <c r="O388" s="162"/>
      <c r="P388" s="166" t="s">
        <v>163</v>
      </c>
      <c r="Q388" s="172" t="s">
        <v>164</v>
      </c>
      <c r="R388" s="377" t="s">
        <v>165</v>
      </c>
      <c r="S388" s="374"/>
      <c r="T388" s="186">
        <f t="shared" si="50"/>
        <v>0</v>
      </c>
      <c r="V388" s="127">
        <f t="shared" si="51"/>
        <v>0</v>
      </c>
      <c r="BI388" s="334"/>
      <c r="BJ388" s="40">
        <f t="shared" si="52"/>
        <v>0</v>
      </c>
      <c r="BK388" s="75"/>
      <c r="BL388" s="75">
        <f t="shared" si="43"/>
        <v>0</v>
      </c>
      <c r="BM388" s="84"/>
      <c r="BN388" s="84">
        <f t="shared" si="44"/>
        <v>0</v>
      </c>
      <c r="BO388" s="95"/>
      <c r="BP388" s="95">
        <f t="shared" si="45"/>
        <v>0</v>
      </c>
      <c r="BQ388" s="105"/>
      <c r="BR388" s="105">
        <f t="shared" si="46"/>
        <v>0</v>
      </c>
      <c r="BS388" s="115">
        <v>1</v>
      </c>
      <c r="BT388" s="115">
        <f t="shared" si="47"/>
        <v>3.8</v>
      </c>
      <c r="BU388" s="123"/>
      <c r="BV388" s="123">
        <f t="shared" si="48"/>
        <v>0</v>
      </c>
      <c r="BW388" s="10"/>
      <c r="BX388" s="7">
        <f t="shared" si="49"/>
        <v>0</v>
      </c>
    </row>
    <row r="389" spans="1:76" ht="12.75">
      <c r="A389" s="34">
        <v>2206378710</v>
      </c>
      <c r="B389" s="35">
        <v>1</v>
      </c>
      <c r="C389" s="36">
        <v>39900</v>
      </c>
      <c r="D389" s="37">
        <v>0.8551157407407407</v>
      </c>
      <c r="E389" s="38">
        <v>42353</v>
      </c>
      <c r="F389" s="38">
        <v>13378</v>
      </c>
      <c r="G389" s="39">
        <v>0.4215277777777778</v>
      </c>
      <c r="H389" s="35" t="s">
        <v>40</v>
      </c>
      <c r="I389" s="35">
        <v>1</v>
      </c>
      <c r="J389" s="35" t="s">
        <v>12</v>
      </c>
      <c r="K389" s="40">
        <v>2.3</v>
      </c>
      <c r="L389" s="41">
        <f t="shared" si="53"/>
        <v>2.3</v>
      </c>
      <c r="M389" s="40">
        <f t="shared" si="54"/>
        <v>2.3</v>
      </c>
      <c r="N389" s="40">
        <f t="shared" si="55"/>
        <v>0</v>
      </c>
      <c r="O389" s="163"/>
      <c r="P389" s="167">
        <f>I357+I358+I359+I360+I361+I362+I363+I364+I365+I366+I367+I368+I369+I374+I375+I376+I377+I378+I379+I380+I381+I382+I383+I384+I385+I386+I387+I389</f>
        <v>21</v>
      </c>
      <c r="Q389" s="170">
        <f>B357+B358+B359+B360+B361+B362+B363+B364+B365+B366+B367+B368+B369+B374+B375+B376+B377+B378+B379+B380+B381+B382+B383+B384+B385+B386+B387+B388+B389</f>
        <v>29</v>
      </c>
      <c r="R389" s="378">
        <f>P389/Q389*100</f>
        <v>72.41379310344827</v>
      </c>
      <c r="S389" s="382">
        <v>1</v>
      </c>
      <c r="T389" s="186">
        <f t="shared" si="50"/>
        <v>2.3</v>
      </c>
      <c r="V389" s="127">
        <f t="shared" si="51"/>
        <v>0</v>
      </c>
      <c r="BI389" s="334">
        <v>1</v>
      </c>
      <c r="BJ389" s="40">
        <f t="shared" si="52"/>
        <v>2.3</v>
      </c>
      <c r="BK389" s="75"/>
      <c r="BL389" s="75">
        <f t="shared" si="43"/>
        <v>0</v>
      </c>
      <c r="BM389" s="84"/>
      <c r="BN389" s="84">
        <f t="shared" si="44"/>
        <v>0</v>
      </c>
      <c r="BO389" s="95"/>
      <c r="BP389" s="95">
        <f t="shared" si="45"/>
        <v>0</v>
      </c>
      <c r="BQ389" s="105"/>
      <c r="BR389" s="105">
        <f t="shared" si="46"/>
        <v>0</v>
      </c>
      <c r="BS389" s="115"/>
      <c r="BT389" s="115">
        <f t="shared" si="47"/>
        <v>0</v>
      </c>
      <c r="BU389" s="123"/>
      <c r="BV389" s="123">
        <f t="shared" si="48"/>
        <v>0</v>
      </c>
      <c r="BW389" s="10"/>
      <c r="BX389" s="7">
        <f t="shared" si="49"/>
        <v>0</v>
      </c>
    </row>
    <row r="390" spans="1:76" ht="12.75">
      <c r="A390" s="34"/>
      <c r="B390" s="35"/>
      <c r="C390" s="36"/>
      <c r="D390" s="37"/>
      <c r="E390" s="38"/>
      <c r="F390" s="38"/>
      <c r="G390" s="39"/>
      <c r="H390" s="35"/>
      <c r="I390" s="35"/>
      <c r="J390" s="35"/>
      <c r="K390" s="40"/>
      <c r="L390" s="41"/>
      <c r="M390" s="40"/>
      <c r="N390" s="40"/>
      <c r="O390" s="163"/>
      <c r="P390" s="168">
        <f>M357+M358+M359+M360+M361+M362+M363+M364+M365+M366+M367+M368+M369+M374+M375+M376+M377+M378+M379+M380+M381+M382+M383+M384+M385+M386+M387+M388+M389</f>
        <v>58.1</v>
      </c>
      <c r="Q390" s="171">
        <f>N357+N358+N359+N360+N361+N362+N363+N364+N365+N366+N367+N368+N369+N374+N375+N376+N377+N378+N379+N380+N381+N382+N383+N384+N385+N386+N387+N388+N389</f>
        <v>22.200000000000003</v>
      </c>
      <c r="R390" s="379"/>
      <c r="S390" s="384">
        <f>SUM(S357:S389)</f>
        <v>21</v>
      </c>
      <c r="T390" s="384">
        <f>SUM(T357:T389)</f>
        <v>58.1</v>
      </c>
      <c r="U390" s="384">
        <f>SUM(U357:U389)</f>
        <v>7</v>
      </c>
      <c r="V390" s="384">
        <f>SUM(V357:V389)</f>
        <v>18.400000000000002</v>
      </c>
      <c r="BI390" s="334"/>
      <c r="BJ390" s="40">
        <f t="shared" si="52"/>
        <v>0</v>
      </c>
      <c r="BK390" s="75"/>
      <c r="BL390" s="75">
        <f t="shared" si="43"/>
        <v>0</v>
      </c>
      <c r="BM390" s="84"/>
      <c r="BN390" s="84">
        <f t="shared" si="44"/>
        <v>0</v>
      </c>
      <c r="BO390" s="95"/>
      <c r="BP390" s="95">
        <f t="shared" si="45"/>
        <v>0</v>
      </c>
      <c r="BQ390" s="105"/>
      <c r="BR390" s="105">
        <f t="shared" si="46"/>
        <v>0</v>
      </c>
      <c r="BS390" s="115"/>
      <c r="BT390" s="115">
        <f t="shared" si="47"/>
        <v>0</v>
      </c>
      <c r="BU390" s="123"/>
      <c r="BV390" s="123">
        <f t="shared" si="48"/>
        <v>0</v>
      </c>
      <c r="BW390" s="10"/>
      <c r="BX390" s="7">
        <f t="shared" si="49"/>
        <v>0</v>
      </c>
    </row>
    <row r="391" spans="1:76" ht="38.25">
      <c r="A391" s="6">
        <v>2206371840</v>
      </c>
      <c r="B391" s="1">
        <v>1</v>
      </c>
      <c r="C391" s="2">
        <v>39900</v>
      </c>
      <c r="D391" s="3">
        <v>0.3778009259259259</v>
      </c>
      <c r="E391" s="4">
        <v>42298</v>
      </c>
      <c r="F391" s="4">
        <v>16717</v>
      </c>
      <c r="G391" s="1">
        <v>10</v>
      </c>
      <c r="H391" s="1" t="s">
        <v>19</v>
      </c>
      <c r="I391" s="1">
        <v>0</v>
      </c>
      <c r="J391" s="1" t="s">
        <v>41</v>
      </c>
      <c r="K391" s="10">
        <v>3.9</v>
      </c>
      <c r="L391" s="22">
        <f t="shared" si="53"/>
        <v>3.9</v>
      </c>
      <c r="M391" s="10">
        <f t="shared" si="54"/>
        <v>0</v>
      </c>
      <c r="N391" s="10">
        <f t="shared" si="55"/>
        <v>3.9</v>
      </c>
      <c r="O391" s="164"/>
      <c r="P391" s="174" t="s">
        <v>7</v>
      </c>
      <c r="Q391" s="173" t="s">
        <v>166</v>
      </c>
      <c r="R391" s="380"/>
      <c r="S391" s="385"/>
      <c r="T391" s="127"/>
      <c r="U391" s="386">
        <f>S390+U390</f>
        <v>28</v>
      </c>
      <c r="V391" s="386">
        <f>T390+V390</f>
        <v>76.5</v>
      </c>
      <c r="BI391" s="334"/>
      <c r="BJ391" s="40">
        <f t="shared" si="52"/>
        <v>0</v>
      </c>
      <c r="BK391" s="75"/>
      <c r="BL391" s="75">
        <f t="shared" si="43"/>
        <v>0</v>
      </c>
      <c r="BM391" s="84"/>
      <c r="BN391" s="84">
        <f t="shared" si="44"/>
        <v>0</v>
      </c>
      <c r="BO391" s="95"/>
      <c r="BP391" s="95">
        <f t="shared" si="45"/>
        <v>0</v>
      </c>
      <c r="BQ391" s="105"/>
      <c r="BR391" s="105">
        <f t="shared" si="46"/>
        <v>0</v>
      </c>
      <c r="BS391" s="115"/>
      <c r="BT391" s="115">
        <f t="shared" si="47"/>
        <v>0</v>
      </c>
      <c r="BU391" s="123"/>
      <c r="BV391" s="123">
        <f t="shared" si="48"/>
        <v>0</v>
      </c>
      <c r="BW391" s="10">
        <v>1</v>
      </c>
      <c r="BX391" s="7">
        <f t="shared" si="49"/>
        <v>3.9</v>
      </c>
    </row>
    <row r="392" spans="1:76" ht="25.5">
      <c r="A392" s="6">
        <v>2206363310</v>
      </c>
      <c r="B392" s="1">
        <v>1</v>
      </c>
      <c r="C392" s="2">
        <v>39899</v>
      </c>
      <c r="D392" s="3">
        <v>0.7858217592592592</v>
      </c>
      <c r="E392" s="4">
        <v>41514</v>
      </c>
      <c r="F392" s="4">
        <v>13809</v>
      </c>
      <c r="G392" s="5">
        <v>0.2923611111111111</v>
      </c>
      <c r="H392" s="1" t="s">
        <v>28</v>
      </c>
      <c r="I392" s="1">
        <v>0</v>
      </c>
      <c r="J392" s="1" t="s">
        <v>42</v>
      </c>
      <c r="K392" s="10">
        <v>2.4</v>
      </c>
      <c r="L392" s="22">
        <f t="shared" si="53"/>
        <v>2.4</v>
      </c>
      <c r="M392" s="10">
        <f t="shared" si="54"/>
        <v>0</v>
      </c>
      <c r="N392" s="10">
        <f t="shared" si="55"/>
        <v>2.4</v>
      </c>
      <c r="O392" s="7"/>
      <c r="P392" s="165">
        <f>L357+L358+L359+L360+L361+L362+L363+L364+L365+L366+L367+L368+L369+L374+L375+L376+L377+L378+L379+L380+L381+L382+L383+L384+L385+L386+L387+L388+L389</f>
        <v>80.29999999999998</v>
      </c>
      <c r="Q392" s="169">
        <f>P390/P392*100</f>
        <v>72.35367372353674</v>
      </c>
      <c r="R392" s="381">
        <f>Q390/P392*100</f>
        <v>27.646326276463274</v>
      </c>
      <c r="S392" s="375"/>
      <c r="BI392" s="334"/>
      <c r="BJ392" s="40">
        <f t="shared" si="52"/>
        <v>0</v>
      </c>
      <c r="BK392" s="75"/>
      <c r="BL392" s="75">
        <f t="shared" si="43"/>
        <v>0</v>
      </c>
      <c r="BM392" s="84"/>
      <c r="BN392" s="84">
        <f t="shared" si="44"/>
        <v>0</v>
      </c>
      <c r="BO392" s="95"/>
      <c r="BP392" s="95">
        <f t="shared" si="45"/>
        <v>0</v>
      </c>
      <c r="BQ392" s="105"/>
      <c r="BR392" s="105">
        <f t="shared" si="46"/>
        <v>0</v>
      </c>
      <c r="BS392" s="115"/>
      <c r="BT392" s="115">
        <f t="shared" si="47"/>
        <v>0</v>
      </c>
      <c r="BU392" s="123"/>
      <c r="BV392" s="123">
        <f t="shared" si="48"/>
        <v>0</v>
      </c>
      <c r="BW392" s="10">
        <v>1</v>
      </c>
      <c r="BX392" s="7">
        <f t="shared" si="49"/>
        <v>2.4</v>
      </c>
    </row>
    <row r="393" spans="1:76" ht="25.5">
      <c r="A393" s="6">
        <v>2206362260</v>
      </c>
      <c r="B393" s="1">
        <v>1</v>
      </c>
      <c r="C393" s="2">
        <v>39899</v>
      </c>
      <c r="D393" s="3">
        <v>0.7131828703703703</v>
      </c>
      <c r="E393" s="8">
        <v>1.7458333333333333</v>
      </c>
      <c r="F393" s="4">
        <v>13866</v>
      </c>
      <c r="G393" s="5">
        <v>0.4590277777777778</v>
      </c>
      <c r="H393" s="1" t="s">
        <v>35</v>
      </c>
      <c r="I393" s="1">
        <v>0</v>
      </c>
      <c r="J393" s="1" t="s">
        <v>42</v>
      </c>
      <c r="K393" s="10">
        <v>1.6</v>
      </c>
      <c r="L393" s="22">
        <f t="shared" si="53"/>
        <v>1.6</v>
      </c>
      <c r="M393" s="10">
        <f t="shared" si="54"/>
        <v>0</v>
      </c>
      <c r="N393" s="10">
        <f t="shared" si="55"/>
        <v>1.6</v>
      </c>
      <c r="O393" s="7"/>
      <c r="BI393" s="334"/>
      <c r="BJ393" s="40">
        <f t="shared" si="52"/>
        <v>0</v>
      </c>
      <c r="BK393" s="75"/>
      <c r="BL393" s="75">
        <f t="shared" si="43"/>
        <v>0</v>
      </c>
      <c r="BM393" s="84"/>
      <c r="BN393" s="84">
        <f t="shared" si="44"/>
        <v>0</v>
      </c>
      <c r="BO393" s="95"/>
      <c r="BP393" s="95">
        <f t="shared" si="45"/>
        <v>0</v>
      </c>
      <c r="BQ393" s="105"/>
      <c r="BR393" s="105">
        <f t="shared" si="46"/>
        <v>0</v>
      </c>
      <c r="BS393" s="115"/>
      <c r="BT393" s="115">
        <f t="shared" si="47"/>
        <v>0</v>
      </c>
      <c r="BU393" s="123"/>
      <c r="BV393" s="123">
        <f t="shared" si="48"/>
        <v>0</v>
      </c>
      <c r="BW393" s="10">
        <v>1</v>
      </c>
      <c r="BX393" s="7">
        <f t="shared" si="49"/>
        <v>1.6</v>
      </c>
    </row>
    <row r="394" spans="1:76" ht="25.5">
      <c r="A394" s="6">
        <v>2206354360</v>
      </c>
      <c r="B394" s="1">
        <v>1</v>
      </c>
      <c r="C394" s="2">
        <v>39899</v>
      </c>
      <c r="D394" s="3">
        <v>0.16440972222222222</v>
      </c>
      <c r="E394" s="8">
        <v>1.75625</v>
      </c>
      <c r="F394" s="4">
        <v>13123</v>
      </c>
      <c r="G394" s="5">
        <v>0.3347222222222222</v>
      </c>
      <c r="H394" s="1" t="s">
        <v>22</v>
      </c>
      <c r="I394" s="1">
        <v>0</v>
      </c>
      <c r="J394" s="1" t="s">
        <v>43</v>
      </c>
      <c r="K394" s="10">
        <v>2.5</v>
      </c>
      <c r="L394" s="22">
        <f t="shared" si="53"/>
        <v>2.5</v>
      </c>
      <c r="M394" s="10">
        <f t="shared" si="54"/>
        <v>0</v>
      </c>
      <c r="N394" s="10">
        <f t="shared" si="55"/>
        <v>2.5</v>
      </c>
      <c r="O394" s="7"/>
      <c r="BI394" s="334"/>
      <c r="BJ394" s="40">
        <f t="shared" si="52"/>
        <v>0</v>
      </c>
      <c r="BK394" s="75"/>
      <c r="BL394" s="75">
        <f t="shared" si="43"/>
        <v>0</v>
      </c>
      <c r="BM394" s="84"/>
      <c r="BN394" s="84">
        <f t="shared" si="44"/>
        <v>0</v>
      </c>
      <c r="BO394" s="95"/>
      <c r="BP394" s="95">
        <f t="shared" si="45"/>
        <v>0</v>
      </c>
      <c r="BQ394" s="105"/>
      <c r="BR394" s="105">
        <f t="shared" si="46"/>
        <v>0</v>
      </c>
      <c r="BS394" s="115"/>
      <c r="BT394" s="115">
        <f t="shared" si="47"/>
        <v>0</v>
      </c>
      <c r="BU394" s="123"/>
      <c r="BV394" s="123">
        <f t="shared" si="48"/>
        <v>0</v>
      </c>
      <c r="BW394" s="10">
        <v>1</v>
      </c>
      <c r="BX394" s="7">
        <f t="shared" si="49"/>
        <v>2.5</v>
      </c>
    </row>
    <row r="395" spans="1:76" ht="25.5">
      <c r="A395" s="6">
        <v>2206352780</v>
      </c>
      <c r="B395" s="1">
        <v>1</v>
      </c>
      <c r="C395" s="2">
        <v>39899</v>
      </c>
      <c r="D395" s="3">
        <v>0.054699074074074074</v>
      </c>
      <c r="E395" s="4">
        <v>41753</v>
      </c>
      <c r="F395" s="4">
        <v>12662</v>
      </c>
      <c r="G395" s="1">
        <v>8</v>
      </c>
      <c r="H395" s="1" t="s">
        <v>28</v>
      </c>
      <c r="I395" s="1">
        <v>0</v>
      </c>
      <c r="J395" s="1" t="s">
        <v>44</v>
      </c>
      <c r="K395" s="10">
        <v>2.4</v>
      </c>
      <c r="L395" s="22">
        <f t="shared" si="53"/>
        <v>2.4</v>
      </c>
      <c r="M395" s="10">
        <f t="shared" si="54"/>
        <v>0</v>
      </c>
      <c r="N395" s="10">
        <f t="shared" si="55"/>
        <v>2.4</v>
      </c>
      <c r="O395" s="7"/>
      <c r="BI395" s="334"/>
      <c r="BJ395" s="40">
        <f t="shared" si="52"/>
        <v>0</v>
      </c>
      <c r="BK395" s="75"/>
      <c r="BL395" s="75">
        <f t="shared" si="43"/>
        <v>0</v>
      </c>
      <c r="BM395" s="84"/>
      <c r="BN395" s="84">
        <f t="shared" si="44"/>
        <v>0</v>
      </c>
      <c r="BO395" s="95"/>
      <c r="BP395" s="95">
        <f t="shared" si="45"/>
        <v>0</v>
      </c>
      <c r="BQ395" s="105"/>
      <c r="BR395" s="105">
        <f t="shared" si="46"/>
        <v>0</v>
      </c>
      <c r="BS395" s="115"/>
      <c r="BT395" s="115">
        <f t="shared" si="47"/>
        <v>0</v>
      </c>
      <c r="BU395" s="123"/>
      <c r="BV395" s="123">
        <f t="shared" si="48"/>
        <v>0</v>
      </c>
      <c r="BW395" s="10">
        <v>1</v>
      </c>
      <c r="BX395" s="7">
        <f t="shared" si="49"/>
        <v>2.4</v>
      </c>
    </row>
    <row r="396" spans="1:76" ht="12.75">
      <c r="A396" s="34">
        <v>2206338900</v>
      </c>
      <c r="B396" s="35">
        <v>1</v>
      </c>
      <c r="C396" s="36">
        <v>39898</v>
      </c>
      <c r="D396" s="37">
        <v>0.0907175925925926</v>
      </c>
      <c r="E396" s="38">
        <v>42352</v>
      </c>
      <c r="F396" s="38">
        <v>13376</v>
      </c>
      <c r="G396" s="39">
        <v>0.4215277777777778</v>
      </c>
      <c r="H396" s="35" t="s">
        <v>31</v>
      </c>
      <c r="I396" s="35">
        <v>1</v>
      </c>
      <c r="J396" s="35" t="s">
        <v>12</v>
      </c>
      <c r="K396" s="40">
        <v>2</v>
      </c>
      <c r="L396" s="41">
        <f t="shared" si="53"/>
        <v>2</v>
      </c>
      <c r="M396" s="40">
        <f t="shared" si="54"/>
        <v>2</v>
      </c>
      <c r="N396" s="40">
        <f t="shared" si="55"/>
        <v>0</v>
      </c>
      <c r="O396" s="42"/>
      <c r="BI396" s="334">
        <v>1</v>
      </c>
      <c r="BJ396" s="40">
        <f t="shared" si="52"/>
        <v>2</v>
      </c>
      <c r="BK396" s="75"/>
      <c r="BL396" s="75">
        <f t="shared" si="43"/>
        <v>0</v>
      </c>
      <c r="BM396" s="84"/>
      <c r="BN396" s="84">
        <f t="shared" si="44"/>
        <v>0</v>
      </c>
      <c r="BO396" s="95"/>
      <c r="BP396" s="95">
        <f t="shared" si="45"/>
        <v>0</v>
      </c>
      <c r="BQ396" s="105"/>
      <c r="BR396" s="105">
        <f t="shared" si="46"/>
        <v>0</v>
      </c>
      <c r="BS396" s="115"/>
      <c r="BT396" s="115">
        <f t="shared" si="47"/>
        <v>0</v>
      </c>
      <c r="BU396" s="123"/>
      <c r="BV396" s="123">
        <f t="shared" si="48"/>
        <v>0</v>
      </c>
      <c r="BW396" s="10"/>
      <c r="BX396" s="7">
        <f t="shared" si="49"/>
        <v>0</v>
      </c>
    </row>
    <row r="397" spans="1:76" ht="25.5">
      <c r="A397" s="6">
        <v>2206338790</v>
      </c>
      <c r="B397" s="1">
        <v>1</v>
      </c>
      <c r="C397" s="2">
        <v>39898</v>
      </c>
      <c r="D397" s="3">
        <v>0.08302083333333334</v>
      </c>
      <c r="E397" s="4">
        <v>46311</v>
      </c>
      <c r="F397" s="4">
        <v>13245</v>
      </c>
      <c r="G397" s="1">
        <v>9</v>
      </c>
      <c r="H397" s="1" t="s">
        <v>25</v>
      </c>
      <c r="I397" s="1">
        <v>0</v>
      </c>
      <c r="J397" s="1" t="s">
        <v>45</v>
      </c>
      <c r="K397" s="10">
        <v>2.6</v>
      </c>
      <c r="L397" s="22">
        <f t="shared" si="53"/>
        <v>2.6</v>
      </c>
      <c r="M397" s="10">
        <f t="shared" si="54"/>
        <v>0</v>
      </c>
      <c r="N397" s="10">
        <f t="shared" si="55"/>
        <v>2.6</v>
      </c>
      <c r="O397" s="7"/>
      <c r="BI397" s="334"/>
      <c r="BJ397" s="40">
        <f t="shared" si="52"/>
        <v>0</v>
      </c>
      <c r="BK397" s="75"/>
      <c r="BL397" s="75">
        <f t="shared" si="43"/>
        <v>0</v>
      </c>
      <c r="BM397" s="84"/>
      <c r="BN397" s="84">
        <f t="shared" si="44"/>
        <v>0</v>
      </c>
      <c r="BO397" s="95"/>
      <c r="BP397" s="95">
        <f t="shared" si="45"/>
        <v>0</v>
      </c>
      <c r="BQ397" s="105"/>
      <c r="BR397" s="105">
        <f t="shared" si="46"/>
        <v>0</v>
      </c>
      <c r="BS397" s="115"/>
      <c r="BT397" s="115">
        <f t="shared" si="47"/>
        <v>0</v>
      </c>
      <c r="BU397" s="123"/>
      <c r="BV397" s="123">
        <f t="shared" si="48"/>
        <v>0</v>
      </c>
      <c r="BW397" s="10">
        <v>1</v>
      </c>
      <c r="BX397" s="7">
        <f t="shared" si="49"/>
        <v>2.6</v>
      </c>
    </row>
    <row r="398" spans="1:76" ht="12.75">
      <c r="A398" s="69">
        <v>2206336610</v>
      </c>
      <c r="B398" s="70">
        <v>1</v>
      </c>
      <c r="C398" s="71">
        <v>39897</v>
      </c>
      <c r="D398" s="72">
        <v>0.9313425925925927</v>
      </c>
      <c r="E398" s="73">
        <v>37729</v>
      </c>
      <c r="F398" s="73">
        <v>15091</v>
      </c>
      <c r="G398" s="74">
        <v>0.08611111111111112</v>
      </c>
      <c r="H398" s="70" t="s">
        <v>13</v>
      </c>
      <c r="I398" s="70">
        <v>0</v>
      </c>
      <c r="J398" s="70" t="s">
        <v>46</v>
      </c>
      <c r="K398" s="75">
        <v>2.7</v>
      </c>
      <c r="L398" s="76">
        <f t="shared" si="53"/>
        <v>2.7</v>
      </c>
      <c r="M398" s="75">
        <f t="shared" si="54"/>
        <v>0</v>
      </c>
      <c r="N398" s="75">
        <f t="shared" si="55"/>
        <v>2.7</v>
      </c>
      <c r="O398" s="77"/>
      <c r="BI398" s="334"/>
      <c r="BJ398" s="40">
        <f t="shared" si="52"/>
        <v>0</v>
      </c>
      <c r="BK398" s="75">
        <v>1</v>
      </c>
      <c r="BL398" s="75">
        <f t="shared" si="43"/>
        <v>2.7</v>
      </c>
      <c r="BM398" s="84"/>
      <c r="BN398" s="84">
        <f t="shared" si="44"/>
        <v>0</v>
      </c>
      <c r="BO398" s="95"/>
      <c r="BP398" s="95">
        <f t="shared" si="45"/>
        <v>0</v>
      </c>
      <c r="BQ398" s="105"/>
      <c r="BR398" s="105">
        <f t="shared" si="46"/>
        <v>0</v>
      </c>
      <c r="BS398" s="115"/>
      <c r="BT398" s="115">
        <f t="shared" si="47"/>
        <v>0</v>
      </c>
      <c r="BU398" s="123"/>
      <c r="BV398" s="123">
        <f t="shared" si="48"/>
        <v>0</v>
      </c>
      <c r="BW398" s="10"/>
      <c r="BX398" s="7">
        <f t="shared" si="49"/>
        <v>0</v>
      </c>
    </row>
    <row r="399" spans="1:76" ht="38.25">
      <c r="A399" s="6">
        <v>2206318950</v>
      </c>
      <c r="B399" s="1">
        <v>1</v>
      </c>
      <c r="C399" s="2">
        <v>39896</v>
      </c>
      <c r="D399" s="3">
        <v>0.705</v>
      </c>
      <c r="E399" s="4">
        <v>41896</v>
      </c>
      <c r="F399" s="4">
        <v>15777</v>
      </c>
      <c r="G399" s="5">
        <v>0.6715277777777778</v>
      </c>
      <c r="H399" s="1" t="s">
        <v>25</v>
      </c>
      <c r="I399" s="1">
        <v>0</v>
      </c>
      <c r="J399" s="1" t="s">
        <v>47</v>
      </c>
      <c r="K399" s="10">
        <v>2.6</v>
      </c>
      <c r="L399" s="22">
        <f t="shared" si="53"/>
        <v>2.6</v>
      </c>
      <c r="M399" s="10">
        <f t="shared" si="54"/>
        <v>0</v>
      </c>
      <c r="N399" s="10">
        <f t="shared" si="55"/>
        <v>2.6</v>
      </c>
      <c r="O399" s="7"/>
      <c r="BI399" s="334"/>
      <c r="BJ399" s="40">
        <f t="shared" si="52"/>
        <v>0</v>
      </c>
      <c r="BK399" s="75"/>
      <c r="BL399" s="75">
        <f t="shared" si="43"/>
        <v>0</v>
      </c>
      <c r="BM399" s="84"/>
      <c r="BN399" s="84">
        <f t="shared" si="44"/>
        <v>0</v>
      </c>
      <c r="BO399" s="95"/>
      <c r="BP399" s="95">
        <f t="shared" si="45"/>
        <v>0</v>
      </c>
      <c r="BQ399" s="105"/>
      <c r="BR399" s="105">
        <f t="shared" si="46"/>
        <v>0</v>
      </c>
      <c r="BS399" s="115"/>
      <c r="BT399" s="115">
        <f t="shared" si="47"/>
        <v>0</v>
      </c>
      <c r="BU399" s="123"/>
      <c r="BV399" s="123">
        <f t="shared" si="48"/>
        <v>0</v>
      </c>
      <c r="BW399" s="10">
        <v>1</v>
      </c>
      <c r="BX399" s="7">
        <f t="shared" si="49"/>
        <v>2.6</v>
      </c>
    </row>
    <row r="400" spans="1:76" ht="12.75">
      <c r="A400" s="34">
        <v>2206313870</v>
      </c>
      <c r="B400" s="35">
        <v>1</v>
      </c>
      <c r="C400" s="36">
        <v>39896</v>
      </c>
      <c r="D400" s="37">
        <v>0.35270833333333335</v>
      </c>
      <c r="E400" s="38">
        <v>42339</v>
      </c>
      <c r="F400" s="38">
        <v>13379</v>
      </c>
      <c r="G400" s="39">
        <v>0.41944444444444445</v>
      </c>
      <c r="H400" s="35" t="s">
        <v>29</v>
      </c>
      <c r="I400" s="35">
        <v>1</v>
      </c>
      <c r="J400" s="35" t="s">
        <v>12</v>
      </c>
      <c r="K400" s="40">
        <v>1.8</v>
      </c>
      <c r="L400" s="41">
        <f t="shared" si="53"/>
        <v>1.8</v>
      </c>
      <c r="M400" s="40">
        <f t="shared" si="54"/>
        <v>1.8</v>
      </c>
      <c r="N400" s="40">
        <f t="shared" si="55"/>
        <v>0</v>
      </c>
      <c r="O400" s="42"/>
      <c r="BI400" s="334">
        <v>1</v>
      </c>
      <c r="BJ400" s="40">
        <f t="shared" si="52"/>
        <v>1.8</v>
      </c>
      <c r="BK400" s="75"/>
      <c r="BL400" s="75">
        <f t="shared" si="43"/>
        <v>0</v>
      </c>
      <c r="BM400" s="84"/>
      <c r="BN400" s="84">
        <f t="shared" si="44"/>
        <v>0</v>
      </c>
      <c r="BO400" s="95"/>
      <c r="BP400" s="95">
        <f t="shared" si="45"/>
        <v>0</v>
      </c>
      <c r="BQ400" s="105"/>
      <c r="BR400" s="105">
        <f t="shared" si="46"/>
        <v>0</v>
      </c>
      <c r="BS400" s="115"/>
      <c r="BT400" s="115">
        <f t="shared" si="47"/>
        <v>0</v>
      </c>
      <c r="BU400" s="123"/>
      <c r="BV400" s="123">
        <f t="shared" si="48"/>
        <v>0</v>
      </c>
      <c r="BW400" s="10"/>
      <c r="BX400" s="7">
        <f t="shared" si="49"/>
        <v>0</v>
      </c>
    </row>
    <row r="401" spans="1:76" ht="38.25">
      <c r="A401" s="6">
        <v>2206306770</v>
      </c>
      <c r="B401" s="1">
        <v>1</v>
      </c>
      <c r="C401" s="2">
        <v>39895</v>
      </c>
      <c r="D401" s="3">
        <v>0.8595717592592593</v>
      </c>
      <c r="E401" s="4">
        <v>39207</v>
      </c>
      <c r="F401" s="4">
        <v>16058</v>
      </c>
      <c r="G401" s="48">
        <v>2.421527777777778</v>
      </c>
      <c r="H401" s="1" t="s">
        <v>11</v>
      </c>
      <c r="I401" s="1">
        <v>0</v>
      </c>
      <c r="J401" s="1" t="s">
        <v>48</v>
      </c>
      <c r="K401" s="10">
        <v>3.7</v>
      </c>
      <c r="L401" s="22">
        <f t="shared" si="53"/>
        <v>3.7</v>
      </c>
      <c r="M401" s="10">
        <f t="shared" si="54"/>
        <v>0</v>
      </c>
      <c r="N401" s="10">
        <f t="shared" si="55"/>
        <v>3.7</v>
      </c>
      <c r="O401" s="7"/>
      <c r="BI401" s="334"/>
      <c r="BJ401" s="40">
        <f t="shared" si="52"/>
        <v>0</v>
      </c>
      <c r="BK401" s="75"/>
      <c r="BL401" s="75">
        <f t="shared" si="43"/>
        <v>0</v>
      </c>
      <c r="BM401" s="84"/>
      <c r="BN401" s="84">
        <f t="shared" si="44"/>
        <v>0</v>
      </c>
      <c r="BO401" s="95"/>
      <c r="BP401" s="95">
        <f t="shared" si="45"/>
        <v>0</v>
      </c>
      <c r="BQ401" s="105"/>
      <c r="BR401" s="105">
        <f t="shared" si="46"/>
        <v>0</v>
      </c>
      <c r="BS401" s="115"/>
      <c r="BT401" s="115">
        <f t="shared" si="47"/>
        <v>0</v>
      </c>
      <c r="BU401" s="123"/>
      <c r="BV401" s="123">
        <f t="shared" si="48"/>
        <v>0</v>
      </c>
      <c r="BW401" s="10">
        <v>1</v>
      </c>
      <c r="BX401" s="7">
        <f t="shared" si="49"/>
        <v>3.7</v>
      </c>
    </row>
    <row r="402" spans="1:76" ht="12.75">
      <c r="A402" s="34">
        <v>2206284220</v>
      </c>
      <c r="B402" s="35">
        <v>1</v>
      </c>
      <c r="C402" s="36">
        <v>39894</v>
      </c>
      <c r="D402" s="37">
        <v>0.2936921296296296</v>
      </c>
      <c r="E402" s="38">
        <v>42348</v>
      </c>
      <c r="F402" s="38">
        <v>13354</v>
      </c>
      <c r="G402" s="39">
        <v>0.4201388888888889</v>
      </c>
      <c r="H402" s="35" t="s">
        <v>40</v>
      </c>
      <c r="I402" s="35">
        <v>1</v>
      </c>
      <c r="J402" s="35" t="s">
        <v>12</v>
      </c>
      <c r="K402" s="40">
        <v>2.3</v>
      </c>
      <c r="L402" s="41">
        <f t="shared" si="53"/>
        <v>2.3</v>
      </c>
      <c r="M402" s="40">
        <f t="shared" si="54"/>
        <v>2.3</v>
      </c>
      <c r="N402" s="40">
        <f t="shared" si="55"/>
        <v>0</v>
      </c>
      <c r="O402" s="42"/>
      <c r="BI402" s="334">
        <v>1</v>
      </c>
      <c r="BJ402" s="40">
        <f t="shared" si="52"/>
        <v>2.3</v>
      </c>
      <c r="BK402" s="75"/>
      <c r="BL402" s="75">
        <f t="shared" si="43"/>
        <v>0</v>
      </c>
      <c r="BM402" s="84"/>
      <c r="BN402" s="84">
        <f t="shared" si="44"/>
        <v>0</v>
      </c>
      <c r="BO402" s="95"/>
      <c r="BP402" s="95">
        <f t="shared" si="45"/>
        <v>0</v>
      </c>
      <c r="BQ402" s="105"/>
      <c r="BR402" s="105">
        <f t="shared" si="46"/>
        <v>0</v>
      </c>
      <c r="BS402" s="115"/>
      <c r="BT402" s="115">
        <f t="shared" si="47"/>
        <v>0</v>
      </c>
      <c r="BU402" s="123"/>
      <c r="BV402" s="123">
        <f t="shared" si="48"/>
        <v>0</v>
      </c>
      <c r="BW402" s="10"/>
      <c r="BX402" s="7">
        <f t="shared" si="49"/>
        <v>0</v>
      </c>
    </row>
    <row r="403" spans="1:76" ht="38.25">
      <c r="A403" s="6">
        <v>8206247770</v>
      </c>
      <c r="B403" s="1">
        <v>1</v>
      </c>
      <c r="C403" s="2">
        <v>39891</v>
      </c>
      <c r="D403" s="3">
        <v>0.7622337962962963</v>
      </c>
      <c r="E403" s="1" t="s">
        <v>49</v>
      </c>
      <c r="F403" s="47">
        <v>-174782</v>
      </c>
      <c r="G403" s="1">
        <v>10</v>
      </c>
      <c r="H403" s="1" t="s">
        <v>50</v>
      </c>
      <c r="I403" s="1">
        <v>0</v>
      </c>
      <c r="J403" s="1" t="s">
        <v>51</v>
      </c>
      <c r="K403" s="10">
        <v>7.9</v>
      </c>
      <c r="L403" s="22">
        <f t="shared" si="53"/>
        <v>7.9</v>
      </c>
      <c r="M403" s="10">
        <f t="shared" si="54"/>
        <v>0</v>
      </c>
      <c r="N403" s="10">
        <f t="shared" si="55"/>
        <v>7.9</v>
      </c>
      <c r="O403" s="7"/>
      <c r="BI403" s="334"/>
      <c r="BJ403" s="40">
        <f t="shared" si="52"/>
        <v>0</v>
      </c>
      <c r="BK403" s="75"/>
      <c r="BL403" s="75">
        <f t="shared" si="43"/>
        <v>0</v>
      </c>
      <c r="BM403" s="84"/>
      <c r="BN403" s="84">
        <f t="shared" si="44"/>
        <v>0</v>
      </c>
      <c r="BO403" s="95"/>
      <c r="BP403" s="95">
        <f t="shared" si="45"/>
        <v>0</v>
      </c>
      <c r="BQ403" s="105"/>
      <c r="BR403" s="105">
        <f t="shared" si="46"/>
        <v>0</v>
      </c>
      <c r="BS403" s="115"/>
      <c r="BT403" s="115">
        <f t="shared" si="47"/>
        <v>0</v>
      </c>
      <c r="BU403" s="123"/>
      <c r="BV403" s="123">
        <f t="shared" si="48"/>
        <v>0</v>
      </c>
      <c r="BW403" s="10">
        <v>1</v>
      </c>
      <c r="BX403" s="7">
        <f t="shared" si="49"/>
        <v>7.9</v>
      </c>
    </row>
    <row r="404" spans="1:76" ht="38.25">
      <c r="A404" s="6">
        <v>2206245200</v>
      </c>
      <c r="B404" s="1">
        <v>1</v>
      </c>
      <c r="C404" s="2">
        <v>39891</v>
      </c>
      <c r="D404" s="3">
        <v>0.5844675925925926</v>
      </c>
      <c r="E404" s="4">
        <v>41931</v>
      </c>
      <c r="F404" s="4">
        <v>15629</v>
      </c>
      <c r="G404" s="5">
        <v>0.044444444444444446</v>
      </c>
      <c r="H404" s="1" t="s">
        <v>27</v>
      </c>
      <c r="I404" s="1">
        <v>0</v>
      </c>
      <c r="J404" s="1" t="s">
        <v>47</v>
      </c>
      <c r="K404" s="10">
        <v>3</v>
      </c>
      <c r="L404" s="22">
        <f t="shared" si="53"/>
        <v>3</v>
      </c>
      <c r="M404" s="10">
        <f t="shared" si="54"/>
        <v>0</v>
      </c>
      <c r="N404" s="10">
        <f t="shared" si="55"/>
        <v>3</v>
      </c>
      <c r="O404" s="7"/>
      <c r="BI404" s="334"/>
      <c r="BJ404" s="40">
        <f t="shared" si="52"/>
        <v>0</v>
      </c>
      <c r="BK404" s="75"/>
      <c r="BL404" s="75">
        <f t="shared" si="43"/>
        <v>0</v>
      </c>
      <c r="BM404" s="84"/>
      <c r="BN404" s="84">
        <f t="shared" si="44"/>
        <v>0</v>
      </c>
      <c r="BO404" s="95"/>
      <c r="BP404" s="95">
        <f t="shared" si="45"/>
        <v>0</v>
      </c>
      <c r="BQ404" s="105"/>
      <c r="BR404" s="105">
        <f t="shared" si="46"/>
        <v>0</v>
      </c>
      <c r="BS404" s="115"/>
      <c r="BT404" s="115">
        <f t="shared" si="47"/>
        <v>0</v>
      </c>
      <c r="BU404" s="123"/>
      <c r="BV404" s="123">
        <f t="shared" si="48"/>
        <v>0</v>
      </c>
      <c r="BW404" s="10">
        <v>1</v>
      </c>
      <c r="BX404" s="7">
        <f t="shared" si="49"/>
        <v>3</v>
      </c>
    </row>
    <row r="405" spans="1:76" ht="25.5">
      <c r="A405" s="6">
        <v>2206243050</v>
      </c>
      <c r="B405" s="1">
        <v>1</v>
      </c>
      <c r="C405" s="2">
        <v>39891</v>
      </c>
      <c r="D405" s="3">
        <v>0.4346990740740741</v>
      </c>
      <c r="E405" s="4">
        <v>36462</v>
      </c>
      <c r="F405" s="4">
        <v>12658</v>
      </c>
      <c r="G405" s="48">
        <v>2.8791666666666664</v>
      </c>
      <c r="H405" s="1" t="s">
        <v>52</v>
      </c>
      <c r="I405" s="1">
        <v>0</v>
      </c>
      <c r="J405" s="1" t="s">
        <v>53</v>
      </c>
      <c r="K405" s="10">
        <v>3.6</v>
      </c>
      <c r="L405" s="22">
        <f t="shared" si="53"/>
        <v>3.6</v>
      </c>
      <c r="M405" s="10">
        <f t="shared" si="54"/>
        <v>0</v>
      </c>
      <c r="N405" s="10">
        <f t="shared" si="55"/>
        <v>3.6</v>
      </c>
      <c r="O405" s="7"/>
      <c r="BI405" s="334"/>
      <c r="BJ405" s="40">
        <f t="shared" si="52"/>
        <v>0</v>
      </c>
      <c r="BK405" s="75"/>
      <c r="BL405" s="75">
        <f t="shared" si="43"/>
        <v>0</v>
      </c>
      <c r="BM405" s="84"/>
      <c r="BN405" s="84">
        <f t="shared" si="44"/>
        <v>0</v>
      </c>
      <c r="BO405" s="95"/>
      <c r="BP405" s="95">
        <f t="shared" si="45"/>
        <v>0</v>
      </c>
      <c r="BQ405" s="105"/>
      <c r="BR405" s="105">
        <f t="shared" si="46"/>
        <v>0</v>
      </c>
      <c r="BS405" s="115"/>
      <c r="BT405" s="115">
        <f t="shared" si="47"/>
        <v>0</v>
      </c>
      <c r="BU405" s="123"/>
      <c r="BV405" s="123">
        <f t="shared" si="48"/>
        <v>0</v>
      </c>
      <c r="BW405" s="10">
        <v>1</v>
      </c>
      <c r="BX405" s="7">
        <f t="shared" si="49"/>
        <v>3.6</v>
      </c>
    </row>
    <row r="406" spans="1:76" ht="25.5">
      <c r="A406" s="6">
        <v>2206241870</v>
      </c>
      <c r="B406" s="1">
        <v>1</v>
      </c>
      <c r="C406" s="2">
        <v>39891</v>
      </c>
      <c r="D406" s="3">
        <v>0.35270833333333335</v>
      </c>
      <c r="E406" s="4">
        <v>36528</v>
      </c>
      <c r="F406" s="4">
        <v>12722</v>
      </c>
      <c r="G406" s="48">
        <v>1.1729166666666666</v>
      </c>
      <c r="H406" s="1" t="s">
        <v>37</v>
      </c>
      <c r="I406" s="1">
        <v>0</v>
      </c>
      <c r="J406" s="1" t="s">
        <v>53</v>
      </c>
      <c r="K406" s="10">
        <v>4</v>
      </c>
      <c r="L406" s="22">
        <f t="shared" si="53"/>
        <v>4</v>
      </c>
      <c r="M406" s="10">
        <f t="shared" si="54"/>
        <v>0</v>
      </c>
      <c r="N406" s="10">
        <f t="shared" si="55"/>
        <v>4</v>
      </c>
      <c r="O406" s="7"/>
      <c r="BI406" s="334"/>
      <c r="BJ406" s="40">
        <f t="shared" si="52"/>
        <v>0</v>
      </c>
      <c r="BK406" s="75"/>
      <c r="BL406" s="75">
        <f t="shared" si="43"/>
        <v>0</v>
      </c>
      <c r="BM406" s="84"/>
      <c r="BN406" s="84">
        <f t="shared" si="44"/>
        <v>0</v>
      </c>
      <c r="BO406" s="95"/>
      <c r="BP406" s="95">
        <f t="shared" si="45"/>
        <v>0</v>
      </c>
      <c r="BQ406" s="105"/>
      <c r="BR406" s="105">
        <f t="shared" si="46"/>
        <v>0</v>
      </c>
      <c r="BS406" s="115"/>
      <c r="BT406" s="115">
        <f t="shared" si="47"/>
        <v>0</v>
      </c>
      <c r="BU406" s="123"/>
      <c r="BV406" s="123">
        <f t="shared" si="48"/>
        <v>0</v>
      </c>
      <c r="BW406" s="10">
        <v>1</v>
      </c>
      <c r="BX406" s="7">
        <f t="shared" si="49"/>
        <v>4</v>
      </c>
    </row>
    <row r="407" spans="1:76" ht="12.75">
      <c r="A407" s="34">
        <v>2206228020</v>
      </c>
      <c r="B407" s="35">
        <v>1</v>
      </c>
      <c r="C407" s="36">
        <v>39890</v>
      </c>
      <c r="D407" s="37">
        <v>0.3910763888888889</v>
      </c>
      <c r="E407" s="38">
        <v>42324</v>
      </c>
      <c r="F407" s="38">
        <v>13395</v>
      </c>
      <c r="G407" s="35">
        <v>9</v>
      </c>
      <c r="H407" s="35" t="s">
        <v>32</v>
      </c>
      <c r="I407" s="35">
        <v>1</v>
      </c>
      <c r="J407" s="35" t="s">
        <v>12</v>
      </c>
      <c r="K407" s="40">
        <v>2.2</v>
      </c>
      <c r="L407" s="41">
        <f t="shared" si="53"/>
        <v>2.2</v>
      </c>
      <c r="M407" s="40">
        <f t="shared" si="54"/>
        <v>2.2</v>
      </c>
      <c r="N407" s="40">
        <f t="shared" si="55"/>
        <v>0</v>
      </c>
      <c r="O407" s="42"/>
      <c r="BI407" s="334">
        <v>1</v>
      </c>
      <c r="BJ407" s="40">
        <f t="shared" si="52"/>
        <v>2.2</v>
      </c>
      <c r="BK407" s="75"/>
      <c r="BL407" s="75">
        <f t="shared" si="43"/>
        <v>0</v>
      </c>
      <c r="BM407" s="84"/>
      <c r="BN407" s="84">
        <f t="shared" si="44"/>
        <v>0</v>
      </c>
      <c r="BO407" s="95"/>
      <c r="BP407" s="95">
        <f t="shared" si="45"/>
        <v>0</v>
      </c>
      <c r="BQ407" s="105"/>
      <c r="BR407" s="105">
        <f t="shared" si="46"/>
        <v>0</v>
      </c>
      <c r="BS407" s="115"/>
      <c r="BT407" s="115">
        <f t="shared" si="47"/>
        <v>0</v>
      </c>
      <c r="BU407" s="123"/>
      <c r="BV407" s="123">
        <f t="shared" si="48"/>
        <v>0</v>
      </c>
      <c r="BW407" s="10"/>
      <c r="BX407" s="7">
        <f t="shared" si="49"/>
        <v>0</v>
      </c>
    </row>
    <row r="408" spans="1:76" ht="25.5">
      <c r="A408" s="6">
        <v>2206213240</v>
      </c>
      <c r="B408" s="1">
        <v>1</v>
      </c>
      <c r="C408" s="2">
        <v>39889</v>
      </c>
      <c r="D408" s="3">
        <v>0.3646875</v>
      </c>
      <c r="E408" s="4">
        <v>40674</v>
      </c>
      <c r="F408" s="4">
        <v>17049</v>
      </c>
      <c r="G408" s="5">
        <v>0.3361111111111111</v>
      </c>
      <c r="H408" s="1" t="s">
        <v>22</v>
      </c>
      <c r="I408" s="1">
        <v>0</v>
      </c>
      <c r="J408" s="1" t="s">
        <v>54</v>
      </c>
      <c r="K408" s="10">
        <v>2.5</v>
      </c>
      <c r="L408" s="22">
        <f t="shared" si="53"/>
        <v>2.5</v>
      </c>
      <c r="M408" s="10">
        <f t="shared" si="54"/>
        <v>0</v>
      </c>
      <c r="N408" s="10">
        <f t="shared" si="55"/>
        <v>2.5</v>
      </c>
      <c r="O408" s="7"/>
      <c r="BI408" s="334"/>
      <c r="BJ408" s="40">
        <f t="shared" si="52"/>
        <v>0</v>
      </c>
      <c r="BK408" s="75"/>
      <c r="BL408" s="75">
        <f t="shared" si="43"/>
        <v>0</v>
      </c>
      <c r="BM408" s="84"/>
      <c r="BN408" s="84">
        <f t="shared" si="44"/>
        <v>0</v>
      </c>
      <c r="BO408" s="95"/>
      <c r="BP408" s="95">
        <f t="shared" si="45"/>
        <v>0</v>
      </c>
      <c r="BQ408" s="105"/>
      <c r="BR408" s="105">
        <f t="shared" si="46"/>
        <v>0</v>
      </c>
      <c r="BS408" s="115"/>
      <c r="BT408" s="115">
        <f t="shared" si="47"/>
        <v>0</v>
      </c>
      <c r="BU408" s="123"/>
      <c r="BV408" s="123">
        <f t="shared" si="48"/>
        <v>0</v>
      </c>
      <c r="BW408" s="10">
        <v>1</v>
      </c>
      <c r="BX408" s="7">
        <f t="shared" si="49"/>
        <v>2.5</v>
      </c>
    </row>
    <row r="409" spans="1:76" ht="25.5">
      <c r="A409" s="109">
        <v>2206208860</v>
      </c>
      <c r="B409" s="110">
        <v>1</v>
      </c>
      <c r="C409" s="111">
        <v>39889</v>
      </c>
      <c r="D409" s="112">
        <v>0.05986111111111111</v>
      </c>
      <c r="E409" s="113">
        <v>41986</v>
      </c>
      <c r="F409" s="114">
        <v>0.5840277777777778</v>
      </c>
      <c r="G409" s="114">
        <v>0.3354166666666667</v>
      </c>
      <c r="H409" s="110" t="s">
        <v>22</v>
      </c>
      <c r="I409" s="110">
        <v>0</v>
      </c>
      <c r="J409" s="110" t="s">
        <v>39</v>
      </c>
      <c r="K409" s="115">
        <v>2.5</v>
      </c>
      <c r="L409" s="116">
        <f t="shared" si="53"/>
        <v>2.5</v>
      </c>
      <c r="M409" s="115">
        <f t="shared" si="54"/>
        <v>0</v>
      </c>
      <c r="N409" s="115">
        <f t="shared" si="55"/>
        <v>2.5</v>
      </c>
      <c r="O409" s="117"/>
      <c r="BI409" s="334"/>
      <c r="BJ409" s="40">
        <f t="shared" si="52"/>
        <v>0</v>
      </c>
      <c r="BK409" s="75"/>
      <c r="BL409" s="75">
        <f t="shared" si="43"/>
        <v>0</v>
      </c>
      <c r="BM409" s="84"/>
      <c r="BN409" s="84">
        <f t="shared" si="44"/>
        <v>0</v>
      </c>
      <c r="BO409" s="95"/>
      <c r="BP409" s="95">
        <f t="shared" si="45"/>
        <v>0</v>
      </c>
      <c r="BQ409" s="105"/>
      <c r="BR409" s="105">
        <f t="shared" si="46"/>
        <v>0</v>
      </c>
      <c r="BS409" s="115">
        <v>1</v>
      </c>
      <c r="BT409" s="115">
        <f t="shared" si="47"/>
        <v>2.5</v>
      </c>
      <c r="BU409" s="123"/>
      <c r="BV409" s="123">
        <f t="shared" si="48"/>
        <v>0</v>
      </c>
      <c r="BW409" s="10"/>
      <c r="BX409" s="7">
        <f t="shared" si="49"/>
        <v>0</v>
      </c>
    </row>
    <row r="410" spans="1:76" ht="25.5">
      <c r="A410" s="109">
        <v>2206208710</v>
      </c>
      <c r="B410" s="110">
        <v>1</v>
      </c>
      <c r="C410" s="111">
        <v>39889</v>
      </c>
      <c r="D410" s="112">
        <v>0.05057870370370371</v>
      </c>
      <c r="E410" s="113">
        <v>41986</v>
      </c>
      <c r="F410" s="113">
        <v>14021</v>
      </c>
      <c r="G410" s="114">
        <v>0.2951388888888889</v>
      </c>
      <c r="H410" s="110" t="s">
        <v>52</v>
      </c>
      <c r="I410" s="110">
        <v>0</v>
      </c>
      <c r="J410" s="110" t="s">
        <v>39</v>
      </c>
      <c r="K410" s="115">
        <v>3.6</v>
      </c>
      <c r="L410" s="116">
        <f t="shared" si="53"/>
        <v>3.6</v>
      </c>
      <c r="M410" s="115">
        <f t="shared" si="54"/>
        <v>0</v>
      </c>
      <c r="N410" s="115">
        <f t="shared" si="55"/>
        <v>3.6</v>
      </c>
      <c r="O410" s="117"/>
      <c r="BI410" s="334"/>
      <c r="BJ410" s="40">
        <f t="shared" si="52"/>
        <v>0</v>
      </c>
      <c r="BK410" s="75"/>
      <c r="BL410" s="75">
        <f t="shared" si="43"/>
        <v>0</v>
      </c>
      <c r="BM410" s="84"/>
      <c r="BN410" s="84">
        <f t="shared" si="44"/>
        <v>0</v>
      </c>
      <c r="BO410" s="95"/>
      <c r="BP410" s="95">
        <f t="shared" si="45"/>
        <v>0</v>
      </c>
      <c r="BQ410" s="105"/>
      <c r="BR410" s="105">
        <f t="shared" si="46"/>
        <v>0</v>
      </c>
      <c r="BS410" s="115">
        <v>1</v>
      </c>
      <c r="BT410" s="115">
        <f t="shared" si="47"/>
        <v>3.6</v>
      </c>
      <c r="BU410" s="123"/>
      <c r="BV410" s="123">
        <f t="shared" si="48"/>
        <v>0</v>
      </c>
      <c r="BW410" s="10"/>
      <c r="BX410" s="7">
        <f t="shared" si="49"/>
        <v>0</v>
      </c>
    </row>
    <row r="411" spans="1:76" ht="12.75">
      <c r="A411" s="79">
        <v>2206193880</v>
      </c>
      <c r="B411" s="80">
        <v>1</v>
      </c>
      <c r="C411" s="81">
        <v>39888</v>
      </c>
      <c r="D411" s="82">
        <v>0.019502314814814816</v>
      </c>
      <c r="E411" s="83">
        <v>37658</v>
      </c>
      <c r="F411" s="83">
        <v>15975</v>
      </c>
      <c r="G411" s="80">
        <v>22</v>
      </c>
      <c r="H411" s="80" t="s">
        <v>55</v>
      </c>
      <c r="I411" s="80">
        <v>0</v>
      </c>
      <c r="J411" s="80" t="s">
        <v>56</v>
      </c>
      <c r="K411" s="84">
        <v>2.9</v>
      </c>
      <c r="L411" s="85">
        <f t="shared" si="53"/>
        <v>2.9</v>
      </c>
      <c r="M411" s="84">
        <f t="shared" si="54"/>
        <v>0</v>
      </c>
      <c r="N411" s="84">
        <f t="shared" si="55"/>
        <v>2.9</v>
      </c>
      <c r="O411" s="86"/>
      <c r="BI411" s="334"/>
      <c r="BJ411" s="40">
        <f t="shared" si="52"/>
        <v>0</v>
      </c>
      <c r="BK411" s="75"/>
      <c r="BL411" s="75">
        <f t="shared" si="43"/>
        <v>0</v>
      </c>
      <c r="BM411" s="84">
        <v>1</v>
      </c>
      <c r="BN411" s="84">
        <f t="shared" si="44"/>
        <v>2.9</v>
      </c>
      <c r="BO411" s="95"/>
      <c r="BP411" s="95">
        <f t="shared" si="45"/>
        <v>0</v>
      </c>
      <c r="BQ411" s="105"/>
      <c r="BR411" s="105">
        <f t="shared" si="46"/>
        <v>0</v>
      </c>
      <c r="BS411" s="115"/>
      <c r="BT411" s="115">
        <f t="shared" si="47"/>
        <v>0</v>
      </c>
      <c r="BU411" s="123"/>
      <c r="BV411" s="123">
        <f t="shared" si="48"/>
        <v>0</v>
      </c>
      <c r="BW411" s="10"/>
      <c r="BX411" s="7">
        <f t="shared" si="49"/>
        <v>0</v>
      </c>
    </row>
    <row r="412" spans="1:76" ht="12.75">
      <c r="A412" s="69">
        <v>2206172040</v>
      </c>
      <c r="B412" s="70">
        <v>1</v>
      </c>
      <c r="C412" s="71">
        <v>39886</v>
      </c>
      <c r="D412" s="72">
        <v>0.5033564814814815</v>
      </c>
      <c r="E412" s="73">
        <v>37716</v>
      </c>
      <c r="F412" s="73">
        <v>15133</v>
      </c>
      <c r="G412" s="74">
        <v>0.16805555555555554</v>
      </c>
      <c r="H412" s="70" t="s">
        <v>55</v>
      </c>
      <c r="I412" s="70">
        <v>0</v>
      </c>
      <c r="J412" s="70" t="s">
        <v>46</v>
      </c>
      <c r="K412" s="75">
        <v>2.9</v>
      </c>
      <c r="L412" s="76">
        <f t="shared" si="53"/>
        <v>2.9</v>
      </c>
      <c r="M412" s="75">
        <f t="shared" si="54"/>
        <v>0</v>
      </c>
      <c r="N412" s="75">
        <f t="shared" si="55"/>
        <v>2.9</v>
      </c>
      <c r="O412" s="77"/>
      <c r="BI412" s="334"/>
      <c r="BJ412" s="40">
        <f t="shared" si="52"/>
        <v>0</v>
      </c>
      <c r="BK412" s="75">
        <v>1</v>
      </c>
      <c r="BL412" s="75">
        <f t="shared" si="43"/>
        <v>2.9</v>
      </c>
      <c r="BM412" s="84"/>
      <c r="BN412" s="84">
        <f t="shared" si="44"/>
        <v>0</v>
      </c>
      <c r="BO412" s="95"/>
      <c r="BP412" s="95">
        <f t="shared" si="45"/>
        <v>0</v>
      </c>
      <c r="BQ412" s="105"/>
      <c r="BR412" s="105">
        <f t="shared" si="46"/>
        <v>0</v>
      </c>
      <c r="BS412" s="115"/>
      <c r="BT412" s="115">
        <f t="shared" si="47"/>
        <v>0</v>
      </c>
      <c r="BU412" s="123"/>
      <c r="BV412" s="123">
        <f t="shared" si="48"/>
        <v>0</v>
      </c>
      <c r="BW412" s="10"/>
      <c r="BX412" s="7">
        <f t="shared" si="49"/>
        <v>0</v>
      </c>
    </row>
    <row r="413" spans="1:76" ht="12.75">
      <c r="A413" s="69">
        <v>2206170460</v>
      </c>
      <c r="B413" s="70">
        <v>1</v>
      </c>
      <c r="C413" s="71">
        <v>39886</v>
      </c>
      <c r="D413" s="72">
        <v>0.39363425925925927</v>
      </c>
      <c r="E413" s="73">
        <v>37727</v>
      </c>
      <c r="F413" s="73">
        <v>15133</v>
      </c>
      <c r="G413" s="74">
        <v>0.20972222222222223</v>
      </c>
      <c r="H413" s="70" t="s">
        <v>15</v>
      </c>
      <c r="I413" s="70">
        <v>0</v>
      </c>
      <c r="J413" s="70" t="s">
        <v>46</v>
      </c>
      <c r="K413" s="75">
        <v>3.3</v>
      </c>
      <c r="L413" s="76">
        <f t="shared" si="53"/>
        <v>3.3</v>
      </c>
      <c r="M413" s="75">
        <f t="shared" si="54"/>
        <v>0</v>
      </c>
      <c r="N413" s="75">
        <f t="shared" si="55"/>
        <v>3.3</v>
      </c>
      <c r="O413" s="77"/>
      <c r="BI413" s="334"/>
      <c r="BJ413" s="40">
        <f t="shared" si="52"/>
        <v>0</v>
      </c>
      <c r="BK413" s="75">
        <v>1</v>
      </c>
      <c r="BL413" s="75">
        <f t="shared" si="43"/>
        <v>3.3</v>
      </c>
      <c r="BM413" s="84"/>
      <c r="BN413" s="84">
        <f t="shared" si="44"/>
        <v>0</v>
      </c>
      <c r="BO413" s="95"/>
      <c r="BP413" s="95">
        <f t="shared" si="45"/>
        <v>0</v>
      </c>
      <c r="BQ413" s="105"/>
      <c r="BR413" s="105">
        <f t="shared" si="46"/>
        <v>0</v>
      </c>
      <c r="BS413" s="115"/>
      <c r="BT413" s="115">
        <f t="shared" si="47"/>
        <v>0</v>
      </c>
      <c r="BU413" s="123"/>
      <c r="BV413" s="123">
        <f t="shared" si="48"/>
        <v>0</v>
      </c>
      <c r="BW413" s="10"/>
      <c r="BX413" s="7">
        <f t="shared" si="49"/>
        <v>0</v>
      </c>
    </row>
    <row r="414" spans="1:76" ht="12.75">
      <c r="A414" s="34">
        <v>2206159690</v>
      </c>
      <c r="B414" s="35">
        <v>1</v>
      </c>
      <c r="C414" s="36">
        <v>39885</v>
      </c>
      <c r="D414" s="37">
        <v>0.645775462962963</v>
      </c>
      <c r="E414" s="43">
        <v>1.775</v>
      </c>
      <c r="F414" s="38">
        <v>13372</v>
      </c>
      <c r="G414" s="35">
        <v>10</v>
      </c>
      <c r="H414" s="35" t="s">
        <v>28</v>
      </c>
      <c r="I414" s="35">
        <v>1</v>
      </c>
      <c r="J414" s="35" t="s">
        <v>12</v>
      </c>
      <c r="K414" s="40">
        <v>2.4</v>
      </c>
      <c r="L414" s="41">
        <f t="shared" si="53"/>
        <v>2.4</v>
      </c>
      <c r="M414" s="40">
        <f t="shared" si="54"/>
        <v>2.4</v>
      </c>
      <c r="N414" s="40">
        <f t="shared" si="55"/>
        <v>0</v>
      </c>
      <c r="O414" s="42"/>
      <c r="BI414" s="334">
        <v>1</v>
      </c>
      <c r="BJ414" s="40">
        <f t="shared" si="52"/>
        <v>2.4</v>
      </c>
      <c r="BK414" s="75"/>
      <c r="BL414" s="75">
        <f t="shared" si="43"/>
        <v>0</v>
      </c>
      <c r="BM414" s="84"/>
      <c r="BN414" s="84">
        <f t="shared" si="44"/>
        <v>0</v>
      </c>
      <c r="BO414" s="95"/>
      <c r="BP414" s="95">
        <f t="shared" si="45"/>
        <v>0</v>
      </c>
      <c r="BQ414" s="105"/>
      <c r="BR414" s="105">
        <f t="shared" si="46"/>
        <v>0</v>
      </c>
      <c r="BS414" s="115"/>
      <c r="BT414" s="115">
        <f t="shared" si="47"/>
        <v>0</v>
      </c>
      <c r="BU414" s="123"/>
      <c r="BV414" s="123">
        <f t="shared" si="48"/>
        <v>0</v>
      </c>
      <c r="BW414" s="10"/>
      <c r="BX414" s="7">
        <f t="shared" si="49"/>
        <v>0</v>
      </c>
    </row>
    <row r="415" spans="1:76" ht="12.75">
      <c r="A415" s="34">
        <v>2206158690</v>
      </c>
      <c r="B415" s="35">
        <v>1</v>
      </c>
      <c r="C415" s="36">
        <v>39885</v>
      </c>
      <c r="D415" s="37">
        <v>0.5758564814814815</v>
      </c>
      <c r="E415" s="38">
        <v>42337</v>
      </c>
      <c r="F415" s="38">
        <v>13392</v>
      </c>
      <c r="G415" s="39">
        <v>0.3770833333333334</v>
      </c>
      <c r="H415" s="35" t="s">
        <v>29</v>
      </c>
      <c r="I415" s="35">
        <v>1</v>
      </c>
      <c r="J415" s="35" t="s">
        <v>12</v>
      </c>
      <c r="K415" s="40">
        <v>1.8</v>
      </c>
      <c r="L415" s="41">
        <f t="shared" si="53"/>
        <v>1.8</v>
      </c>
      <c r="M415" s="40">
        <f t="shared" si="54"/>
        <v>1.8</v>
      </c>
      <c r="N415" s="40">
        <f t="shared" si="55"/>
        <v>0</v>
      </c>
      <c r="O415" s="42"/>
      <c r="BI415" s="334">
        <v>1</v>
      </c>
      <c r="BJ415" s="40">
        <f t="shared" si="52"/>
        <v>1.8</v>
      </c>
      <c r="BK415" s="75"/>
      <c r="BL415" s="75">
        <f t="shared" si="43"/>
        <v>0</v>
      </c>
      <c r="BM415" s="84"/>
      <c r="BN415" s="84">
        <f t="shared" si="44"/>
        <v>0</v>
      </c>
      <c r="BO415" s="95"/>
      <c r="BP415" s="95">
        <f t="shared" si="45"/>
        <v>0</v>
      </c>
      <c r="BQ415" s="105"/>
      <c r="BR415" s="105">
        <f t="shared" si="46"/>
        <v>0</v>
      </c>
      <c r="BS415" s="115"/>
      <c r="BT415" s="115">
        <f t="shared" si="47"/>
        <v>0</v>
      </c>
      <c r="BU415" s="123"/>
      <c r="BV415" s="123">
        <f t="shared" si="48"/>
        <v>0</v>
      </c>
      <c r="BW415" s="10"/>
      <c r="BX415" s="7">
        <f t="shared" si="49"/>
        <v>0</v>
      </c>
    </row>
    <row r="416" spans="1:76" ht="12.75">
      <c r="A416" s="34">
        <v>2206158290</v>
      </c>
      <c r="B416" s="35">
        <v>1</v>
      </c>
      <c r="C416" s="36">
        <v>39885</v>
      </c>
      <c r="D416" s="37">
        <v>0.5485185185185185</v>
      </c>
      <c r="E416" s="38">
        <v>42383</v>
      </c>
      <c r="F416" s="38">
        <v>13346</v>
      </c>
      <c r="G416" s="39">
        <v>0.2111111111111111</v>
      </c>
      <c r="H416" s="35" t="s">
        <v>57</v>
      </c>
      <c r="I416" s="35">
        <v>1</v>
      </c>
      <c r="J416" s="35" t="s">
        <v>12</v>
      </c>
      <c r="K416" s="40">
        <v>1.3</v>
      </c>
      <c r="L416" s="41">
        <f t="shared" si="53"/>
        <v>1.3</v>
      </c>
      <c r="M416" s="40">
        <f t="shared" si="54"/>
        <v>1.3</v>
      </c>
      <c r="N416" s="40">
        <f t="shared" si="55"/>
        <v>0</v>
      </c>
      <c r="O416" s="42"/>
      <c r="BI416" s="334">
        <v>1</v>
      </c>
      <c r="BJ416" s="40">
        <f t="shared" si="52"/>
        <v>1.3</v>
      </c>
      <c r="BK416" s="75"/>
      <c r="BL416" s="75">
        <f t="shared" si="43"/>
        <v>0</v>
      </c>
      <c r="BM416" s="84"/>
      <c r="BN416" s="84">
        <f t="shared" si="44"/>
        <v>0</v>
      </c>
      <c r="BO416" s="95"/>
      <c r="BP416" s="95">
        <f t="shared" si="45"/>
        <v>0</v>
      </c>
      <c r="BQ416" s="105"/>
      <c r="BR416" s="105">
        <f t="shared" si="46"/>
        <v>0</v>
      </c>
      <c r="BS416" s="115"/>
      <c r="BT416" s="115">
        <f t="shared" si="47"/>
        <v>0</v>
      </c>
      <c r="BU416" s="123"/>
      <c r="BV416" s="123">
        <f t="shared" si="48"/>
        <v>0</v>
      </c>
      <c r="BW416" s="10"/>
      <c r="BX416" s="7">
        <f t="shared" si="49"/>
        <v>0</v>
      </c>
    </row>
    <row r="417" spans="1:76" ht="25.5">
      <c r="A417" s="99">
        <v>2206148750</v>
      </c>
      <c r="B417" s="100">
        <v>1</v>
      </c>
      <c r="C417" s="101">
        <v>39884</v>
      </c>
      <c r="D417" s="102">
        <v>0.8854513888888889</v>
      </c>
      <c r="E417" s="103">
        <v>38435</v>
      </c>
      <c r="F417" s="103">
        <v>14705</v>
      </c>
      <c r="G417" s="100">
        <v>10</v>
      </c>
      <c r="H417" s="100" t="s">
        <v>13</v>
      </c>
      <c r="I417" s="100">
        <v>0</v>
      </c>
      <c r="J417" s="100" t="s">
        <v>26</v>
      </c>
      <c r="K417" s="105">
        <v>2.7</v>
      </c>
      <c r="L417" s="106">
        <f t="shared" si="53"/>
        <v>2.7</v>
      </c>
      <c r="M417" s="105">
        <f t="shared" si="54"/>
        <v>0</v>
      </c>
      <c r="N417" s="105">
        <f t="shared" si="55"/>
        <v>2.7</v>
      </c>
      <c r="O417" s="107"/>
      <c r="BI417" s="334"/>
      <c r="BJ417" s="40">
        <f t="shared" si="52"/>
        <v>0</v>
      </c>
      <c r="BK417" s="75"/>
      <c r="BL417" s="75">
        <f t="shared" si="43"/>
        <v>0</v>
      </c>
      <c r="BM417" s="84"/>
      <c r="BN417" s="84">
        <f t="shared" si="44"/>
        <v>0</v>
      </c>
      <c r="BO417" s="95"/>
      <c r="BP417" s="95">
        <f t="shared" si="45"/>
        <v>0</v>
      </c>
      <c r="BQ417" s="105">
        <v>1</v>
      </c>
      <c r="BR417" s="105">
        <f t="shared" si="46"/>
        <v>2.7</v>
      </c>
      <c r="BS417" s="115"/>
      <c r="BT417" s="115">
        <f t="shared" si="47"/>
        <v>0</v>
      </c>
      <c r="BU417" s="123"/>
      <c r="BV417" s="123">
        <f t="shared" si="48"/>
        <v>0</v>
      </c>
      <c r="BW417" s="10"/>
      <c r="BX417" s="7">
        <f t="shared" si="49"/>
        <v>0</v>
      </c>
    </row>
    <row r="418" spans="1:76" ht="25.5">
      <c r="A418" s="6">
        <v>2206146790</v>
      </c>
      <c r="B418" s="1">
        <v>1</v>
      </c>
      <c r="C418" s="2">
        <v>39884</v>
      </c>
      <c r="D418" s="3">
        <v>0.7498495370370369</v>
      </c>
      <c r="E418" s="4">
        <v>46352</v>
      </c>
      <c r="F418" s="4">
        <v>13271</v>
      </c>
      <c r="G418" s="5">
        <v>0.37986111111111115</v>
      </c>
      <c r="H418" s="1" t="s">
        <v>25</v>
      </c>
      <c r="I418" s="1">
        <v>0</v>
      </c>
      <c r="J418" s="1" t="s">
        <v>45</v>
      </c>
      <c r="K418" s="10">
        <v>2.6</v>
      </c>
      <c r="L418" s="22">
        <f t="shared" si="53"/>
        <v>2.6</v>
      </c>
      <c r="M418" s="10">
        <f t="shared" si="54"/>
        <v>0</v>
      </c>
      <c r="N418" s="10">
        <f t="shared" si="55"/>
        <v>2.6</v>
      </c>
      <c r="O418" s="7"/>
      <c r="BI418" s="334"/>
      <c r="BJ418" s="40">
        <f t="shared" si="52"/>
        <v>0</v>
      </c>
      <c r="BK418" s="75"/>
      <c r="BL418" s="75">
        <f t="shared" si="43"/>
        <v>0</v>
      </c>
      <c r="BM418" s="84"/>
      <c r="BN418" s="84">
        <f t="shared" si="44"/>
        <v>0</v>
      </c>
      <c r="BO418" s="95"/>
      <c r="BP418" s="95">
        <f t="shared" si="45"/>
        <v>0</v>
      </c>
      <c r="BQ418" s="105"/>
      <c r="BR418" s="105">
        <f t="shared" si="46"/>
        <v>0</v>
      </c>
      <c r="BS418" s="115"/>
      <c r="BT418" s="115">
        <f t="shared" si="47"/>
        <v>0</v>
      </c>
      <c r="BU418" s="123"/>
      <c r="BV418" s="123">
        <f t="shared" si="48"/>
        <v>0</v>
      </c>
      <c r="BW418" s="10">
        <v>1</v>
      </c>
      <c r="BX418" s="7">
        <f t="shared" si="49"/>
        <v>2.6</v>
      </c>
    </row>
    <row r="419" spans="1:76" ht="12.75">
      <c r="A419" s="34">
        <v>2206134750</v>
      </c>
      <c r="B419" s="35">
        <v>1</v>
      </c>
      <c r="C419" s="36">
        <v>39883</v>
      </c>
      <c r="D419" s="37">
        <v>0.9137615740740741</v>
      </c>
      <c r="E419" s="38">
        <v>42326</v>
      </c>
      <c r="F419" s="38">
        <v>13377</v>
      </c>
      <c r="G419" s="39">
        <v>0.3756944444444445</v>
      </c>
      <c r="H419" s="35" t="s">
        <v>55</v>
      </c>
      <c r="I419" s="35">
        <v>1</v>
      </c>
      <c r="J419" s="35" t="s">
        <v>12</v>
      </c>
      <c r="K419" s="40">
        <v>2.9</v>
      </c>
      <c r="L419" s="41">
        <f t="shared" si="53"/>
        <v>2.9</v>
      </c>
      <c r="M419" s="40">
        <f t="shared" si="54"/>
        <v>2.9</v>
      </c>
      <c r="N419" s="40">
        <f t="shared" si="55"/>
        <v>0</v>
      </c>
      <c r="O419" s="42"/>
      <c r="BI419" s="334">
        <v>1</v>
      </c>
      <c r="BJ419" s="40">
        <f t="shared" si="52"/>
        <v>2.9</v>
      </c>
      <c r="BK419" s="75"/>
      <c r="BL419" s="75">
        <f t="shared" si="43"/>
        <v>0</v>
      </c>
      <c r="BM419" s="84"/>
      <c r="BN419" s="84">
        <f t="shared" si="44"/>
        <v>0</v>
      </c>
      <c r="BO419" s="95"/>
      <c r="BP419" s="95">
        <f t="shared" si="45"/>
        <v>0</v>
      </c>
      <c r="BQ419" s="105"/>
      <c r="BR419" s="105">
        <f t="shared" si="46"/>
        <v>0</v>
      </c>
      <c r="BS419" s="115"/>
      <c r="BT419" s="115">
        <f t="shared" si="47"/>
        <v>0</v>
      </c>
      <c r="BU419" s="123"/>
      <c r="BV419" s="123">
        <f t="shared" si="48"/>
        <v>0</v>
      </c>
      <c r="BW419" s="10"/>
      <c r="BX419" s="7">
        <f t="shared" si="49"/>
        <v>0</v>
      </c>
    </row>
    <row r="420" spans="1:76" ht="12.75">
      <c r="A420" s="34">
        <v>2206114050</v>
      </c>
      <c r="B420" s="35">
        <v>1</v>
      </c>
      <c r="C420" s="36">
        <v>39882</v>
      </c>
      <c r="D420" s="37">
        <v>0.4760069444444444</v>
      </c>
      <c r="E420" s="38">
        <v>42332</v>
      </c>
      <c r="F420" s="38">
        <v>13364</v>
      </c>
      <c r="G420" s="35">
        <v>10</v>
      </c>
      <c r="H420" s="35" t="s">
        <v>32</v>
      </c>
      <c r="I420" s="35">
        <v>1</v>
      </c>
      <c r="J420" s="35" t="s">
        <v>12</v>
      </c>
      <c r="K420" s="40">
        <v>2.2</v>
      </c>
      <c r="L420" s="41">
        <f t="shared" si="53"/>
        <v>2.2</v>
      </c>
      <c r="M420" s="40">
        <f t="shared" si="54"/>
        <v>2.2</v>
      </c>
      <c r="N420" s="40">
        <f t="shared" si="55"/>
        <v>0</v>
      </c>
      <c r="O420" s="42"/>
      <c r="BI420" s="334">
        <v>1</v>
      </c>
      <c r="BJ420" s="40">
        <f t="shared" si="52"/>
        <v>2.2</v>
      </c>
      <c r="BK420" s="75"/>
      <c r="BL420" s="75">
        <f t="shared" si="43"/>
        <v>0</v>
      </c>
      <c r="BM420" s="84"/>
      <c r="BN420" s="84">
        <f t="shared" si="44"/>
        <v>0</v>
      </c>
      <c r="BO420" s="95"/>
      <c r="BP420" s="95">
        <f t="shared" si="45"/>
        <v>0</v>
      </c>
      <c r="BQ420" s="105"/>
      <c r="BR420" s="105">
        <f t="shared" si="46"/>
        <v>0</v>
      </c>
      <c r="BS420" s="115"/>
      <c r="BT420" s="115">
        <f t="shared" si="47"/>
        <v>0</v>
      </c>
      <c r="BU420" s="123"/>
      <c r="BV420" s="123">
        <f t="shared" si="48"/>
        <v>0</v>
      </c>
      <c r="BW420" s="10"/>
      <c r="BX420" s="7">
        <f t="shared" si="49"/>
        <v>0</v>
      </c>
    </row>
    <row r="421" spans="1:76" ht="12.75">
      <c r="A421" s="6">
        <v>2206107720</v>
      </c>
      <c r="B421" s="1">
        <v>1</v>
      </c>
      <c r="C421" s="2">
        <v>39882</v>
      </c>
      <c r="D421" s="3">
        <v>0.03673611111111111</v>
      </c>
      <c r="E421" s="4">
        <v>41577</v>
      </c>
      <c r="F421" s="4">
        <v>14635</v>
      </c>
      <c r="G421" s="5">
        <v>0.42291666666666666</v>
      </c>
      <c r="H421" s="1" t="s">
        <v>13</v>
      </c>
      <c r="I421" s="1">
        <v>0</v>
      </c>
      <c r="J421" s="1" t="s">
        <v>58</v>
      </c>
      <c r="K421" s="10">
        <v>2.7</v>
      </c>
      <c r="L421" s="22">
        <f t="shared" si="53"/>
        <v>2.7</v>
      </c>
      <c r="M421" s="10">
        <f t="shared" si="54"/>
        <v>0</v>
      </c>
      <c r="N421" s="10">
        <f t="shared" si="55"/>
        <v>2.7</v>
      </c>
      <c r="O421" s="7"/>
      <c r="BI421" s="334"/>
      <c r="BJ421" s="40">
        <f t="shared" si="52"/>
        <v>0</v>
      </c>
      <c r="BK421" s="75"/>
      <c r="BL421" s="75">
        <f aca="true" t="shared" si="56" ref="BL421:BL484">K421*BK421</f>
        <v>0</v>
      </c>
      <c r="BM421" s="84"/>
      <c r="BN421" s="84">
        <f aca="true" t="shared" si="57" ref="BN421:BN484">K421*BM421</f>
        <v>0</v>
      </c>
      <c r="BO421" s="95"/>
      <c r="BP421" s="95">
        <f aca="true" t="shared" si="58" ref="BP421:BP484">K421*BO421</f>
        <v>0</v>
      </c>
      <c r="BQ421" s="105"/>
      <c r="BR421" s="105">
        <f aca="true" t="shared" si="59" ref="BR421:BR484">K421*BQ421</f>
        <v>0</v>
      </c>
      <c r="BS421" s="115"/>
      <c r="BT421" s="115">
        <f aca="true" t="shared" si="60" ref="BT421:BT484">K421*BS421</f>
        <v>0</v>
      </c>
      <c r="BU421" s="123"/>
      <c r="BV421" s="123">
        <f aca="true" t="shared" si="61" ref="BV421:BV484">K421*BU421</f>
        <v>0</v>
      </c>
      <c r="BW421" s="10">
        <v>1</v>
      </c>
      <c r="BX421" s="7">
        <f aca="true" t="shared" si="62" ref="BX421:BX484">K421*BW421</f>
        <v>2.7</v>
      </c>
    </row>
    <row r="422" spans="1:76" ht="12.75">
      <c r="A422" s="79">
        <v>2206071880</v>
      </c>
      <c r="B422" s="80">
        <v>1</v>
      </c>
      <c r="C422" s="81">
        <v>39879</v>
      </c>
      <c r="D422" s="82">
        <v>0.5472222222222222</v>
      </c>
      <c r="E422" s="83">
        <v>38138</v>
      </c>
      <c r="F422" s="83">
        <v>16907</v>
      </c>
      <c r="G422" s="87">
        <v>2.2958333333333334</v>
      </c>
      <c r="H422" s="80" t="s">
        <v>55</v>
      </c>
      <c r="I422" s="80">
        <v>0</v>
      </c>
      <c r="J422" s="80" t="s">
        <v>56</v>
      </c>
      <c r="K422" s="84">
        <v>2.9</v>
      </c>
      <c r="L422" s="85">
        <f t="shared" si="53"/>
        <v>2.9</v>
      </c>
      <c r="M422" s="84">
        <f t="shared" si="54"/>
        <v>0</v>
      </c>
      <c r="N422" s="84">
        <f t="shared" si="55"/>
        <v>2.9</v>
      </c>
      <c r="O422" s="86"/>
      <c r="BI422" s="334"/>
      <c r="BJ422" s="40">
        <f aca="true" t="shared" si="63" ref="BJ422:BJ485">K422*BI422</f>
        <v>0</v>
      </c>
      <c r="BK422" s="75"/>
      <c r="BL422" s="75">
        <f t="shared" si="56"/>
        <v>0</v>
      </c>
      <c r="BM422" s="84">
        <v>1</v>
      </c>
      <c r="BN422" s="84">
        <f t="shared" si="57"/>
        <v>2.9</v>
      </c>
      <c r="BO422" s="95"/>
      <c r="BP422" s="95">
        <f t="shared" si="58"/>
        <v>0</v>
      </c>
      <c r="BQ422" s="105"/>
      <c r="BR422" s="105">
        <f t="shared" si="59"/>
        <v>0</v>
      </c>
      <c r="BS422" s="115"/>
      <c r="BT422" s="115">
        <f t="shared" si="60"/>
        <v>0</v>
      </c>
      <c r="BU422" s="123"/>
      <c r="BV422" s="123">
        <f t="shared" si="61"/>
        <v>0</v>
      </c>
      <c r="BW422" s="10"/>
      <c r="BX422" s="7">
        <f t="shared" si="62"/>
        <v>0</v>
      </c>
    </row>
    <row r="423" spans="1:76" ht="25.5">
      <c r="A423" s="6">
        <v>2206056330</v>
      </c>
      <c r="B423" s="1">
        <v>1</v>
      </c>
      <c r="C423" s="2">
        <v>39878</v>
      </c>
      <c r="D423" s="3">
        <v>0.4516898148148148</v>
      </c>
      <c r="E423" s="8">
        <v>3.3354166666666667</v>
      </c>
      <c r="F423" s="1">
        <v>-2</v>
      </c>
      <c r="G423" s="1">
        <v>10</v>
      </c>
      <c r="H423" s="1" t="s">
        <v>59</v>
      </c>
      <c r="I423" s="1">
        <v>0</v>
      </c>
      <c r="J423" s="1" t="s">
        <v>60</v>
      </c>
      <c r="K423" s="10">
        <v>6.5</v>
      </c>
      <c r="L423" s="22">
        <f t="shared" si="53"/>
        <v>6.5</v>
      </c>
      <c r="M423" s="10">
        <f t="shared" si="54"/>
        <v>0</v>
      </c>
      <c r="N423" s="10">
        <f t="shared" si="55"/>
        <v>6.5</v>
      </c>
      <c r="O423" s="7"/>
      <c r="BI423" s="334"/>
      <c r="BJ423" s="40">
        <f t="shared" si="63"/>
        <v>0</v>
      </c>
      <c r="BK423" s="75"/>
      <c r="BL423" s="75">
        <f t="shared" si="56"/>
        <v>0</v>
      </c>
      <c r="BM423" s="84"/>
      <c r="BN423" s="84">
        <f t="shared" si="57"/>
        <v>0</v>
      </c>
      <c r="BO423" s="95"/>
      <c r="BP423" s="95">
        <f t="shared" si="58"/>
        <v>0</v>
      </c>
      <c r="BQ423" s="105"/>
      <c r="BR423" s="105">
        <f t="shared" si="59"/>
        <v>0</v>
      </c>
      <c r="BS423" s="115"/>
      <c r="BT423" s="115">
        <f t="shared" si="60"/>
        <v>0</v>
      </c>
      <c r="BU423" s="123"/>
      <c r="BV423" s="123">
        <f t="shared" si="61"/>
        <v>0</v>
      </c>
      <c r="BW423" s="10">
        <v>1</v>
      </c>
      <c r="BX423" s="7">
        <f t="shared" si="62"/>
        <v>6.5</v>
      </c>
    </row>
    <row r="424" spans="1:76" ht="12.75">
      <c r="A424" s="6">
        <v>2206049650</v>
      </c>
      <c r="B424" s="1">
        <v>1</v>
      </c>
      <c r="C424" s="2">
        <v>39878</v>
      </c>
      <c r="D424" s="3">
        <v>0.004398148148148148</v>
      </c>
      <c r="E424" s="4">
        <v>43763</v>
      </c>
      <c r="F424" s="11">
        <v>0.5236111111111111</v>
      </c>
      <c r="G424" s="5">
        <v>0.29583333333333334</v>
      </c>
      <c r="H424" s="1" t="s">
        <v>22</v>
      </c>
      <c r="I424" s="1">
        <v>0</v>
      </c>
      <c r="J424" s="1" t="s">
        <v>61</v>
      </c>
      <c r="K424" s="10">
        <v>2.5</v>
      </c>
      <c r="L424" s="22">
        <f t="shared" si="53"/>
        <v>2.5</v>
      </c>
      <c r="M424" s="10">
        <f t="shared" si="54"/>
        <v>0</v>
      </c>
      <c r="N424" s="10">
        <f t="shared" si="55"/>
        <v>2.5</v>
      </c>
      <c r="O424" s="7"/>
      <c r="BI424" s="334"/>
      <c r="BJ424" s="40">
        <f t="shared" si="63"/>
        <v>0</v>
      </c>
      <c r="BK424" s="75"/>
      <c r="BL424" s="75">
        <f t="shared" si="56"/>
        <v>0</v>
      </c>
      <c r="BM424" s="84"/>
      <c r="BN424" s="84">
        <f t="shared" si="57"/>
        <v>0</v>
      </c>
      <c r="BO424" s="95"/>
      <c r="BP424" s="95">
        <f t="shared" si="58"/>
        <v>0</v>
      </c>
      <c r="BQ424" s="105"/>
      <c r="BR424" s="105">
        <f t="shared" si="59"/>
        <v>0</v>
      </c>
      <c r="BS424" s="115"/>
      <c r="BT424" s="115">
        <f t="shared" si="60"/>
        <v>0</v>
      </c>
      <c r="BU424" s="123"/>
      <c r="BV424" s="123">
        <f t="shared" si="61"/>
        <v>0</v>
      </c>
      <c r="BW424" s="10">
        <v>1</v>
      </c>
      <c r="BX424" s="7">
        <f t="shared" si="62"/>
        <v>2.5</v>
      </c>
    </row>
    <row r="425" spans="1:76" ht="25.5">
      <c r="A425" s="6">
        <v>2206046550</v>
      </c>
      <c r="B425" s="1">
        <v>1</v>
      </c>
      <c r="C425" s="2">
        <v>39877</v>
      </c>
      <c r="D425" s="3">
        <v>0.7887268518518519</v>
      </c>
      <c r="E425" s="4">
        <v>42363</v>
      </c>
      <c r="F425" s="4">
        <v>12673</v>
      </c>
      <c r="G425" s="5">
        <v>0.5854166666666667</v>
      </c>
      <c r="H425" s="1" t="s">
        <v>28</v>
      </c>
      <c r="I425" s="1">
        <v>0</v>
      </c>
      <c r="J425" s="1" t="s">
        <v>62</v>
      </c>
      <c r="K425" s="10">
        <v>2.4</v>
      </c>
      <c r="L425" s="22">
        <f t="shared" si="53"/>
        <v>2.4</v>
      </c>
      <c r="M425" s="10">
        <f t="shared" si="54"/>
        <v>0</v>
      </c>
      <c r="N425" s="10">
        <f t="shared" si="55"/>
        <v>2.4</v>
      </c>
      <c r="O425" s="7"/>
      <c r="BI425" s="334"/>
      <c r="BJ425" s="40">
        <f t="shared" si="63"/>
        <v>0</v>
      </c>
      <c r="BK425" s="75"/>
      <c r="BL425" s="75">
        <f t="shared" si="56"/>
        <v>0</v>
      </c>
      <c r="BM425" s="84"/>
      <c r="BN425" s="84">
        <f t="shared" si="57"/>
        <v>0</v>
      </c>
      <c r="BO425" s="95"/>
      <c r="BP425" s="95">
        <f t="shared" si="58"/>
        <v>0</v>
      </c>
      <c r="BQ425" s="105"/>
      <c r="BR425" s="105">
        <f t="shared" si="59"/>
        <v>0</v>
      </c>
      <c r="BS425" s="115"/>
      <c r="BT425" s="115">
        <f t="shared" si="60"/>
        <v>0</v>
      </c>
      <c r="BU425" s="123"/>
      <c r="BV425" s="123">
        <f t="shared" si="61"/>
        <v>0</v>
      </c>
      <c r="BW425" s="10">
        <v>1</v>
      </c>
      <c r="BX425" s="7">
        <f t="shared" si="62"/>
        <v>2.4</v>
      </c>
    </row>
    <row r="426" spans="1:76" ht="25.5">
      <c r="A426" s="6">
        <v>2206030640</v>
      </c>
      <c r="B426" s="1">
        <v>1</v>
      </c>
      <c r="C426" s="2">
        <v>39876</v>
      </c>
      <c r="D426" s="3">
        <v>0.6839236111111111</v>
      </c>
      <c r="E426" s="8">
        <v>1.7319444444444445</v>
      </c>
      <c r="F426" s="4">
        <v>14516</v>
      </c>
      <c r="G426" s="5">
        <v>0.17222222222222225</v>
      </c>
      <c r="H426" s="1" t="s">
        <v>63</v>
      </c>
      <c r="I426" s="1">
        <v>0</v>
      </c>
      <c r="J426" s="1" t="s">
        <v>64</v>
      </c>
      <c r="K426" s="10">
        <v>2.1</v>
      </c>
      <c r="L426" s="22">
        <f t="shared" si="53"/>
        <v>2.1</v>
      </c>
      <c r="M426" s="10">
        <f t="shared" si="54"/>
        <v>0</v>
      </c>
      <c r="N426" s="10">
        <f t="shared" si="55"/>
        <v>2.1</v>
      </c>
      <c r="O426" s="7"/>
      <c r="BI426" s="334"/>
      <c r="BJ426" s="40">
        <f t="shared" si="63"/>
        <v>0</v>
      </c>
      <c r="BK426" s="75"/>
      <c r="BL426" s="75">
        <f t="shared" si="56"/>
        <v>0</v>
      </c>
      <c r="BM426" s="84"/>
      <c r="BN426" s="84">
        <f t="shared" si="57"/>
        <v>0</v>
      </c>
      <c r="BO426" s="95"/>
      <c r="BP426" s="95">
        <f t="shared" si="58"/>
        <v>0</v>
      </c>
      <c r="BQ426" s="105"/>
      <c r="BR426" s="105">
        <f t="shared" si="59"/>
        <v>0</v>
      </c>
      <c r="BS426" s="115"/>
      <c r="BT426" s="115">
        <f t="shared" si="60"/>
        <v>0</v>
      </c>
      <c r="BU426" s="123"/>
      <c r="BV426" s="123">
        <f t="shared" si="61"/>
        <v>0</v>
      </c>
      <c r="BW426" s="10">
        <v>1</v>
      </c>
      <c r="BX426" s="7">
        <f t="shared" si="62"/>
        <v>2.1</v>
      </c>
    </row>
    <row r="427" spans="1:76" ht="25.5">
      <c r="A427" s="6">
        <v>2206028100</v>
      </c>
      <c r="B427" s="1">
        <v>1</v>
      </c>
      <c r="C427" s="2">
        <v>39876</v>
      </c>
      <c r="D427" s="3">
        <v>0.5082175925925926</v>
      </c>
      <c r="E427" s="4">
        <v>39371</v>
      </c>
      <c r="F427" s="4">
        <v>16259</v>
      </c>
      <c r="G427" s="1">
        <v>7</v>
      </c>
      <c r="H427" s="1" t="s">
        <v>63</v>
      </c>
      <c r="I427" s="1">
        <v>0</v>
      </c>
      <c r="J427" s="1" t="s">
        <v>65</v>
      </c>
      <c r="K427" s="10">
        <v>2.1</v>
      </c>
      <c r="L427" s="22">
        <f t="shared" si="53"/>
        <v>2.1</v>
      </c>
      <c r="M427" s="10">
        <f t="shared" si="54"/>
        <v>0</v>
      </c>
      <c r="N427" s="10">
        <f t="shared" si="55"/>
        <v>2.1</v>
      </c>
      <c r="O427" s="7"/>
      <c r="BI427" s="334"/>
      <c r="BJ427" s="40">
        <f t="shared" si="63"/>
        <v>0</v>
      </c>
      <c r="BK427" s="75"/>
      <c r="BL427" s="75">
        <f t="shared" si="56"/>
        <v>0</v>
      </c>
      <c r="BM427" s="84"/>
      <c r="BN427" s="84">
        <f t="shared" si="57"/>
        <v>0</v>
      </c>
      <c r="BO427" s="95"/>
      <c r="BP427" s="95">
        <f t="shared" si="58"/>
        <v>0</v>
      </c>
      <c r="BQ427" s="105"/>
      <c r="BR427" s="105">
        <f t="shared" si="59"/>
        <v>0</v>
      </c>
      <c r="BS427" s="115"/>
      <c r="BT427" s="115">
        <f t="shared" si="60"/>
        <v>0</v>
      </c>
      <c r="BU427" s="123"/>
      <c r="BV427" s="123">
        <f t="shared" si="61"/>
        <v>0</v>
      </c>
      <c r="BW427" s="10">
        <v>1</v>
      </c>
      <c r="BX427" s="7">
        <f t="shared" si="62"/>
        <v>2.1</v>
      </c>
    </row>
    <row r="428" spans="1:76" ht="12.75">
      <c r="A428" s="6">
        <v>2206025930</v>
      </c>
      <c r="B428" s="1">
        <v>1</v>
      </c>
      <c r="C428" s="2">
        <v>39876</v>
      </c>
      <c r="D428" s="3">
        <v>0.3563541666666667</v>
      </c>
      <c r="E428" s="4">
        <v>43769</v>
      </c>
      <c r="F428" s="4">
        <v>11931</v>
      </c>
      <c r="G428" s="5">
        <v>0.3347222222222222</v>
      </c>
      <c r="H428" s="1" t="s">
        <v>66</v>
      </c>
      <c r="I428" s="1">
        <v>0</v>
      </c>
      <c r="J428" s="1" t="s">
        <v>61</v>
      </c>
      <c r="K428" s="10">
        <v>1.9</v>
      </c>
      <c r="L428" s="22">
        <f t="shared" si="53"/>
        <v>1.9</v>
      </c>
      <c r="M428" s="10">
        <f t="shared" si="54"/>
        <v>0</v>
      </c>
      <c r="N428" s="10">
        <f t="shared" si="55"/>
        <v>1.9</v>
      </c>
      <c r="O428" s="7"/>
      <c r="BI428" s="334"/>
      <c r="BJ428" s="40">
        <f t="shared" si="63"/>
        <v>0</v>
      </c>
      <c r="BK428" s="75"/>
      <c r="BL428" s="75">
        <f t="shared" si="56"/>
        <v>0</v>
      </c>
      <c r="BM428" s="84"/>
      <c r="BN428" s="84">
        <f t="shared" si="57"/>
        <v>0</v>
      </c>
      <c r="BO428" s="95"/>
      <c r="BP428" s="95">
        <f t="shared" si="58"/>
        <v>0</v>
      </c>
      <c r="BQ428" s="105"/>
      <c r="BR428" s="105">
        <f t="shared" si="59"/>
        <v>0</v>
      </c>
      <c r="BS428" s="115"/>
      <c r="BT428" s="115">
        <f t="shared" si="60"/>
        <v>0</v>
      </c>
      <c r="BU428" s="123"/>
      <c r="BV428" s="123">
        <f t="shared" si="61"/>
        <v>0</v>
      </c>
      <c r="BW428" s="10">
        <v>1</v>
      </c>
      <c r="BX428" s="7">
        <f t="shared" si="62"/>
        <v>1.9</v>
      </c>
    </row>
    <row r="429" spans="1:76" ht="25.5">
      <c r="A429" s="6">
        <v>2206023190</v>
      </c>
      <c r="B429" s="1">
        <v>1</v>
      </c>
      <c r="C429" s="2">
        <v>39876</v>
      </c>
      <c r="D429" s="3">
        <v>0.16655092592592594</v>
      </c>
      <c r="E429" s="4">
        <v>45326</v>
      </c>
      <c r="F429" s="4">
        <v>12067</v>
      </c>
      <c r="G429" s="5">
        <v>0.4583333333333333</v>
      </c>
      <c r="H429" s="1" t="s">
        <v>40</v>
      </c>
      <c r="I429" s="1">
        <v>0</v>
      </c>
      <c r="J429" s="1" t="s">
        <v>67</v>
      </c>
      <c r="K429" s="10">
        <v>2.3</v>
      </c>
      <c r="L429" s="22">
        <f t="shared" si="53"/>
        <v>2.3</v>
      </c>
      <c r="M429" s="10">
        <f t="shared" si="54"/>
        <v>0</v>
      </c>
      <c r="N429" s="10">
        <f t="shared" si="55"/>
        <v>2.3</v>
      </c>
      <c r="O429" s="7"/>
      <c r="BI429" s="334"/>
      <c r="BJ429" s="40">
        <f t="shared" si="63"/>
        <v>0</v>
      </c>
      <c r="BK429" s="75"/>
      <c r="BL429" s="75">
        <f t="shared" si="56"/>
        <v>0</v>
      </c>
      <c r="BM429" s="84"/>
      <c r="BN429" s="84">
        <f t="shared" si="57"/>
        <v>0</v>
      </c>
      <c r="BO429" s="95"/>
      <c r="BP429" s="95">
        <f t="shared" si="58"/>
        <v>0</v>
      </c>
      <c r="BQ429" s="105"/>
      <c r="BR429" s="105">
        <f t="shared" si="59"/>
        <v>0</v>
      </c>
      <c r="BS429" s="115"/>
      <c r="BT429" s="115">
        <f t="shared" si="60"/>
        <v>0</v>
      </c>
      <c r="BU429" s="123"/>
      <c r="BV429" s="123">
        <f t="shared" si="61"/>
        <v>0</v>
      </c>
      <c r="BW429" s="10">
        <v>1</v>
      </c>
      <c r="BX429" s="7">
        <f t="shared" si="62"/>
        <v>2.3</v>
      </c>
    </row>
    <row r="430" spans="1:76" ht="25.5">
      <c r="A430" s="6">
        <v>2206015660</v>
      </c>
      <c r="B430" s="1">
        <v>1</v>
      </c>
      <c r="C430" s="2">
        <v>39875</v>
      </c>
      <c r="D430" s="3">
        <v>0.6430555555555556</v>
      </c>
      <c r="E430" s="4">
        <v>44474</v>
      </c>
      <c r="F430" s="4">
        <v>9723</v>
      </c>
      <c r="G430" s="8">
        <v>2.9222222222222225</v>
      </c>
      <c r="H430" s="1" t="s">
        <v>9</v>
      </c>
      <c r="I430" s="1">
        <v>0</v>
      </c>
      <c r="J430" s="1" t="s">
        <v>68</v>
      </c>
      <c r="K430" s="10">
        <v>3.1</v>
      </c>
      <c r="L430" s="22">
        <f t="shared" si="53"/>
        <v>3.1</v>
      </c>
      <c r="M430" s="10">
        <f t="shared" si="54"/>
        <v>0</v>
      </c>
      <c r="N430" s="10">
        <f t="shared" si="55"/>
        <v>3.1</v>
      </c>
      <c r="O430" s="7"/>
      <c r="BI430" s="334"/>
      <c r="BJ430" s="40">
        <f t="shared" si="63"/>
        <v>0</v>
      </c>
      <c r="BK430" s="75"/>
      <c r="BL430" s="75">
        <f t="shared" si="56"/>
        <v>0</v>
      </c>
      <c r="BM430" s="84"/>
      <c r="BN430" s="84">
        <f t="shared" si="57"/>
        <v>0</v>
      </c>
      <c r="BO430" s="95"/>
      <c r="BP430" s="95">
        <f t="shared" si="58"/>
        <v>0</v>
      </c>
      <c r="BQ430" s="105"/>
      <c r="BR430" s="105">
        <f t="shared" si="59"/>
        <v>0</v>
      </c>
      <c r="BS430" s="115"/>
      <c r="BT430" s="115">
        <f t="shared" si="60"/>
        <v>0</v>
      </c>
      <c r="BU430" s="123"/>
      <c r="BV430" s="123">
        <f t="shared" si="61"/>
        <v>0</v>
      </c>
      <c r="BW430" s="10">
        <v>1</v>
      </c>
      <c r="BX430" s="7">
        <f t="shared" si="62"/>
        <v>3.1</v>
      </c>
    </row>
    <row r="431" spans="1:76" ht="38.25">
      <c r="A431" s="6">
        <v>2205990160</v>
      </c>
      <c r="B431" s="1">
        <v>1</v>
      </c>
      <c r="C431" s="2">
        <v>39873</v>
      </c>
      <c r="D431" s="3">
        <v>0.8730324074074075</v>
      </c>
      <c r="E431" s="4">
        <v>38166</v>
      </c>
      <c r="F431" s="11">
        <v>0.6472222222222223</v>
      </c>
      <c r="G431" s="5">
        <v>0.3756944444444445</v>
      </c>
      <c r="H431" s="1" t="s">
        <v>13</v>
      </c>
      <c r="I431" s="1">
        <v>0</v>
      </c>
      <c r="J431" s="1" t="s">
        <v>69</v>
      </c>
      <c r="K431" s="10">
        <v>2.7</v>
      </c>
      <c r="L431" s="22">
        <f t="shared" si="53"/>
        <v>2.7</v>
      </c>
      <c r="M431" s="10">
        <f t="shared" si="54"/>
        <v>0</v>
      </c>
      <c r="N431" s="10">
        <f t="shared" si="55"/>
        <v>2.7</v>
      </c>
      <c r="O431" s="7"/>
      <c r="BI431" s="334"/>
      <c r="BJ431" s="40">
        <f t="shared" si="63"/>
        <v>0</v>
      </c>
      <c r="BK431" s="75"/>
      <c r="BL431" s="75">
        <f t="shared" si="56"/>
        <v>0</v>
      </c>
      <c r="BM431" s="84"/>
      <c r="BN431" s="84">
        <f t="shared" si="57"/>
        <v>0</v>
      </c>
      <c r="BO431" s="95"/>
      <c r="BP431" s="95">
        <f t="shared" si="58"/>
        <v>0</v>
      </c>
      <c r="BQ431" s="105"/>
      <c r="BR431" s="105">
        <f t="shared" si="59"/>
        <v>0</v>
      </c>
      <c r="BS431" s="115"/>
      <c r="BT431" s="115">
        <f t="shared" si="60"/>
        <v>0</v>
      </c>
      <c r="BU431" s="123"/>
      <c r="BV431" s="123">
        <f t="shared" si="61"/>
        <v>0</v>
      </c>
      <c r="BW431" s="10">
        <v>1</v>
      </c>
      <c r="BX431" s="7">
        <f t="shared" si="62"/>
        <v>2.7</v>
      </c>
    </row>
    <row r="432" spans="1:76" ht="25.5">
      <c r="A432" s="99">
        <v>1205984660</v>
      </c>
      <c r="B432" s="100">
        <v>1</v>
      </c>
      <c r="C432" s="101">
        <v>39873</v>
      </c>
      <c r="D432" s="102">
        <v>0.4908796296296296</v>
      </c>
      <c r="E432" s="103">
        <v>38584</v>
      </c>
      <c r="F432" s="103">
        <v>14289</v>
      </c>
      <c r="G432" s="104">
        <v>0.29444444444444445</v>
      </c>
      <c r="H432" s="100" t="s">
        <v>22</v>
      </c>
      <c r="I432" s="100">
        <v>0</v>
      </c>
      <c r="J432" s="100" t="s">
        <v>26</v>
      </c>
      <c r="K432" s="105">
        <v>2.5</v>
      </c>
      <c r="L432" s="106">
        <f t="shared" si="53"/>
        <v>2.5</v>
      </c>
      <c r="M432" s="105">
        <f t="shared" si="54"/>
        <v>0</v>
      </c>
      <c r="N432" s="105">
        <f t="shared" si="55"/>
        <v>2.5</v>
      </c>
      <c r="O432" s="107"/>
      <c r="BI432" s="334"/>
      <c r="BJ432" s="40">
        <f t="shared" si="63"/>
        <v>0</v>
      </c>
      <c r="BK432" s="75"/>
      <c r="BL432" s="75">
        <f t="shared" si="56"/>
        <v>0</v>
      </c>
      <c r="BM432" s="84"/>
      <c r="BN432" s="84">
        <f t="shared" si="57"/>
        <v>0</v>
      </c>
      <c r="BO432" s="95"/>
      <c r="BP432" s="95">
        <f t="shared" si="58"/>
        <v>0</v>
      </c>
      <c r="BQ432" s="105">
        <v>1</v>
      </c>
      <c r="BR432" s="105">
        <f t="shared" si="59"/>
        <v>2.5</v>
      </c>
      <c r="BS432" s="115"/>
      <c r="BT432" s="115">
        <f t="shared" si="60"/>
        <v>0</v>
      </c>
      <c r="BU432" s="123"/>
      <c r="BV432" s="123">
        <f t="shared" si="61"/>
        <v>0</v>
      </c>
      <c r="BW432" s="10"/>
      <c r="BX432" s="7">
        <f t="shared" si="62"/>
        <v>0</v>
      </c>
    </row>
    <row r="433" spans="1:76" ht="12.75">
      <c r="A433" s="23" t="s">
        <v>1</v>
      </c>
      <c r="B433" s="24">
        <f>SUM(B374:B432)</f>
        <v>58</v>
      </c>
      <c r="C433" s="24"/>
      <c r="D433" s="24"/>
      <c r="E433" s="24"/>
      <c r="F433" s="55"/>
      <c r="G433" s="55"/>
      <c r="H433" s="59" t="s">
        <v>148</v>
      </c>
      <c r="I433" s="55">
        <f>SUM(I374:I432)</f>
        <v>21</v>
      </c>
      <c r="J433" s="56">
        <f>I433/B433*100</f>
        <v>36.206896551724135</v>
      </c>
      <c r="K433" s="40" t="s">
        <v>138</v>
      </c>
      <c r="L433" s="10">
        <f>SUM(L374:L432)</f>
        <v>163.39999999999998</v>
      </c>
      <c r="M433" s="40">
        <f>SUM(M374:M432)</f>
        <v>53.09999999999999</v>
      </c>
      <c r="N433" s="10">
        <f>SUM(N374:N432)</f>
        <v>110.30000000000001</v>
      </c>
      <c r="O433" s="7"/>
      <c r="BI433" s="334"/>
      <c r="BJ433" s="40"/>
      <c r="BK433" s="75"/>
      <c r="BL433" s="75"/>
      <c r="BM433" s="84"/>
      <c r="BN433" s="84"/>
      <c r="BO433" s="95"/>
      <c r="BP433" s="95"/>
      <c r="BQ433" s="105"/>
      <c r="BR433" s="105"/>
      <c r="BS433" s="115"/>
      <c r="BT433" s="115"/>
      <c r="BU433" s="123"/>
      <c r="BV433" s="123"/>
      <c r="BW433" s="10"/>
      <c r="BX433" s="7"/>
    </row>
    <row r="434" spans="1:76" ht="13.5" thickBot="1">
      <c r="A434" s="27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52">
        <f>M434+N434</f>
        <v>100</v>
      </c>
      <c r="M434" s="58">
        <f>M433/L433*100</f>
        <v>32.496940024479805</v>
      </c>
      <c r="N434" s="53">
        <f>N433/L433*100</f>
        <v>67.5030599755202</v>
      </c>
      <c r="O434" s="14" t="s">
        <v>138</v>
      </c>
      <c r="BI434" s="334"/>
      <c r="BJ434" s="40">
        <f t="shared" si="63"/>
        <v>0</v>
      </c>
      <c r="BK434" s="75"/>
      <c r="BL434" s="75">
        <f t="shared" si="56"/>
        <v>0</v>
      </c>
      <c r="BM434" s="84"/>
      <c r="BN434" s="84">
        <f t="shared" si="57"/>
        <v>0</v>
      </c>
      <c r="BO434" s="95"/>
      <c r="BP434" s="95">
        <f t="shared" si="58"/>
        <v>0</v>
      </c>
      <c r="BQ434" s="105"/>
      <c r="BR434" s="105">
        <f t="shared" si="59"/>
        <v>0</v>
      </c>
      <c r="BS434" s="115"/>
      <c r="BT434" s="115">
        <f t="shared" si="60"/>
        <v>0</v>
      </c>
      <c r="BU434" s="123"/>
      <c r="BV434" s="123">
        <f t="shared" si="61"/>
        <v>0</v>
      </c>
      <c r="BW434" s="10"/>
      <c r="BX434" s="7">
        <f t="shared" si="62"/>
        <v>0</v>
      </c>
    </row>
    <row r="435" spans="1:76" ht="12.75">
      <c r="A435" s="596" t="s">
        <v>219</v>
      </c>
      <c r="B435" s="597"/>
      <c r="C435" s="597"/>
      <c r="D435" s="597"/>
      <c r="E435" s="597"/>
      <c r="F435" s="597"/>
      <c r="G435" s="597"/>
      <c r="H435" s="597"/>
      <c r="I435" s="597"/>
      <c r="J435" s="597"/>
      <c r="K435" s="597"/>
      <c r="L435" s="581"/>
      <c r="M435" s="581"/>
      <c r="N435" s="581"/>
      <c r="O435" s="15"/>
      <c r="BI435" s="334"/>
      <c r="BJ435" s="40">
        <f t="shared" si="63"/>
        <v>0</v>
      </c>
      <c r="BK435" s="75"/>
      <c r="BL435" s="75">
        <f t="shared" si="56"/>
        <v>0</v>
      </c>
      <c r="BM435" s="84"/>
      <c r="BN435" s="84">
        <f t="shared" si="57"/>
        <v>0</v>
      </c>
      <c r="BO435" s="95"/>
      <c r="BP435" s="95">
        <f t="shared" si="58"/>
        <v>0</v>
      </c>
      <c r="BQ435" s="105"/>
      <c r="BR435" s="105">
        <f t="shared" si="59"/>
        <v>0</v>
      </c>
      <c r="BS435" s="115"/>
      <c r="BT435" s="115">
        <f t="shared" si="60"/>
        <v>0</v>
      </c>
      <c r="BU435" s="123"/>
      <c r="BV435" s="123">
        <f t="shared" si="61"/>
        <v>0</v>
      </c>
      <c r="BW435" s="10"/>
      <c r="BX435" s="7">
        <f t="shared" si="62"/>
        <v>0</v>
      </c>
    </row>
    <row r="436" spans="1:76" ht="63.75">
      <c r="A436" s="29" t="s">
        <v>0</v>
      </c>
      <c r="B436" s="30" t="s">
        <v>1</v>
      </c>
      <c r="C436" s="30" t="s">
        <v>2</v>
      </c>
      <c r="D436" s="30" t="s">
        <v>3</v>
      </c>
      <c r="E436" s="30" t="s">
        <v>4</v>
      </c>
      <c r="F436" s="30" t="s">
        <v>5</v>
      </c>
      <c r="G436" s="30" t="s">
        <v>6</v>
      </c>
      <c r="H436" s="30" t="s">
        <v>7</v>
      </c>
      <c r="I436" s="30" t="s">
        <v>1</v>
      </c>
      <c r="J436" s="30" t="s">
        <v>8</v>
      </c>
      <c r="K436" s="31" t="s">
        <v>145</v>
      </c>
      <c r="L436" s="32" t="s">
        <v>144</v>
      </c>
      <c r="M436" s="32" t="s">
        <v>143</v>
      </c>
      <c r="N436" s="32" t="s">
        <v>142</v>
      </c>
      <c r="O436" s="33" t="s">
        <v>138</v>
      </c>
      <c r="BI436" s="334"/>
      <c r="BJ436" s="40"/>
      <c r="BK436" s="75"/>
      <c r="BL436" s="75"/>
      <c r="BM436" s="84"/>
      <c r="BN436" s="84"/>
      <c r="BO436" s="95"/>
      <c r="BP436" s="95"/>
      <c r="BQ436" s="105"/>
      <c r="BR436" s="105"/>
      <c r="BS436" s="115"/>
      <c r="BT436" s="115"/>
      <c r="BU436" s="123"/>
      <c r="BV436" s="123"/>
      <c r="BW436" s="10"/>
      <c r="BX436" s="7"/>
    </row>
    <row r="437" spans="1:76" ht="25.5">
      <c r="A437" s="6">
        <v>2205972440</v>
      </c>
      <c r="B437" s="1">
        <v>1</v>
      </c>
      <c r="C437" s="2">
        <v>39872</v>
      </c>
      <c r="D437" s="3">
        <v>0.6422453703703704</v>
      </c>
      <c r="E437" s="8">
        <v>1.6979166666666667</v>
      </c>
      <c r="F437" s="5">
        <v>0.6631944444444444</v>
      </c>
      <c r="G437" s="5">
        <v>0.2513888888888889</v>
      </c>
      <c r="H437" s="1" t="s">
        <v>14</v>
      </c>
      <c r="I437" s="1">
        <v>0</v>
      </c>
      <c r="J437" s="1" t="s">
        <v>70</v>
      </c>
      <c r="K437" s="10">
        <v>2.8</v>
      </c>
      <c r="L437" s="22">
        <f aca="true" t="shared" si="64" ref="L437:L474">K437</f>
        <v>2.8</v>
      </c>
      <c r="M437" s="10">
        <f>I437*K437</f>
        <v>0</v>
      </c>
      <c r="N437" s="10">
        <f>K437-M437</f>
        <v>2.8</v>
      </c>
      <c r="O437" s="7"/>
      <c r="BI437" s="334"/>
      <c r="BJ437" s="40">
        <f t="shared" si="63"/>
        <v>0</v>
      </c>
      <c r="BK437" s="75"/>
      <c r="BL437" s="75">
        <f t="shared" si="56"/>
        <v>0</v>
      </c>
      <c r="BM437" s="84"/>
      <c r="BN437" s="84">
        <f t="shared" si="57"/>
        <v>0</v>
      </c>
      <c r="BO437" s="95"/>
      <c r="BP437" s="95">
        <f t="shared" si="58"/>
        <v>0</v>
      </c>
      <c r="BQ437" s="105"/>
      <c r="BR437" s="105">
        <f t="shared" si="59"/>
        <v>0</v>
      </c>
      <c r="BS437" s="115"/>
      <c r="BT437" s="115">
        <f t="shared" si="60"/>
        <v>0</v>
      </c>
      <c r="BU437" s="123"/>
      <c r="BV437" s="123">
        <f t="shared" si="61"/>
        <v>0</v>
      </c>
      <c r="BW437" s="10">
        <v>1</v>
      </c>
      <c r="BX437" s="7">
        <f t="shared" si="62"/>
        <v>2.8</v>
      </c>
    </row>
    <row r="438" spans="1:76" ht="38.25">
      <c r="A438" s="6">
        <v>2205966520</v>
      </c>
      <c r="B438" s="1">
        <v>1</v>
      </c>
      <c r="C438" s="2">
        <v>39872</v>
      </c>
      <c r="D438" s="3">
        <v>0.23087962962962963</v>
      </c>
      <c r="E438" s="4">
        <v>43023</v>
      </c>
      <c r="F438" s="44">
        <v>0.5604166666666667</v>
      </c>
      <c r="G438" s="5">
        <v>0.2923611111111111</v>
      </c>
      <c r="H438" s="1" t="s">
        <v>28</v>
      </c>
      <c r="I438" s="1">
        <v>0</v>
      </c>
      <c r="J438" s="1" t="s">
        <v>71</v>
      </c>
      <c r="K438" s="10">
        <v>2.4</v>
      </c>
      <c r="L438" s="22">
        <f t="shared" si="64"/>
        <v>2.4</v>
      </c>
      <c r="M438" s="10">
        <f aca="true" t="shared" si="65" ref="M438:M474">I438*K438</f>
        <v>0</v>
      </c>
      <c r="N438" s="10">
        <f aca="true" t="shared" si="66" ref="N438:N474">K438-M438</f>
        <v>2.4</v>
      </c>
      <c r="O438" s="7"/>
      <c r="BI438" s="334"/>
      <c r="BJ438" s="40">
        <f t="shared" si="63"/>
        <v>0</v>
      </c>
      <c r="BK438" s="75"/>
      <c r="BL438" s="75">
        <f t="shared" si="56"/>
        <v>0</v>
      </c>
      <c r="BM438" s="84"/>
      <c r="BN438" s="84">
        <f t="shared" si="57"/>
        <v>0</v>
      </c>
      <c r="BO438" s="95"/>
      <c r="BP438" s="95">
        <f t="shared" si="58"/>
        <v>0</v>
      </c>
      <c r="BQ438" s="105"/>
      <c r="BR438" s="105">
        <f t="shared" si="59"/>
        <v>0</v>
      </c>
      <c r="BS438" s="115"/>
      <c r="BT438" s="115">
        <f t="shared" si="60"/>
        <v>0</v>
      </c>
      <c r="BU438" s="123"/>
      <c r="BV438" s="123">
        <f t="shared" si="61"/>
        <v>0</v>
      </c>
      <c r="BW438" s="10">
        <v>1</v>
      </c>
      <c r="BX438" s="7">
        <f t="shared" si="62"/>
        <v>2.4</v>
      </c>
    </row>
    <row r="439" spans="1:76" ht="12.75">
      <c r="A439" s="79">
        <v>2205957870</v>
      </c>
      <c r="B439" s="80">
        <v>1</v>
      </c>
      <c r="C439" s="81">
        <v>39871</v>
      </c>
      <c r="D439" s="82">
        <v>0.6296180555555556</v>
      </c>
      <c r="E439" s="87">
        <v>1.579861111111111</v>
      </c>
      <c r="F439" s="83">
        <v>16597</v>
      </c>
      <c r="G439" s="87">
        <v>1.8354166666666665</v>
      </c>
      <c r="H439" s="80" t="s">
        <v>18</v>
      </c>
      <c r="I439" s="80">
        <v>0</v>
      </c>
      <c r="J439" s="80" t="s">
        <v>56</v>
      </c>
      <c r="K439" s="84">
        <v>3.4</v>
      </c>
      <c r="L439" s="85">
        <f t="shared" si="64"/>
        <v>3.4</v>
      </c>
      <c r="M439" s="84">
        <f t="shared" si="65"/>
        <v>0</v>
      </c>
      <c r="N439" s="84">
        <f t="shared" si="66"/>
        <v>3.4</v>
      </c>
      <c r="O439" s="86"/>
      <c r="BI439" s="334"/>
      <c r="BJ439" s="40">
        <f t="shared" si="63"/>
        <v>0</v>
      </c>
      <c r="BK439" s="75"/>
      <c r="BL439" s="75">
        <f t="shared" si="56"/>
        <v>0</v>
      </c>
      <c r="BM439" s="84">
        <v>1</v>
      </c>
      <c r="BN439" s="84">
        <f t="shared" si="57"/>
        <v>3.4</v>
      </c>
      <c r="BO439" s="95"/>
      <c r="BP439" s="95">
        <f t="shared" si="58"/>
        <v>0</v>
      </c>
      <c r="BQ439" s="105"/>
      <c r="BR439" s="105">
        <f t="shared" si="59"/>
        <v>0</v>
      </c>
      <c r="BS439" s="115"/>
      <c r="BT439" s="115">
        <f t="shared" si="60"/>
        <v>0</v>
      </c>
      <c r="BU439" s="123"/>
      <c r="BV439" s="123">
        <f t="shared" si="61"/>
        <v>0</v>
      </c>
      <c r="BW439" s="10"/>
      <c r="BX439" s="7">
        <f t="shared" si="62"/>
        <v>0</v>
      </c>
    </row>
    <row r="440" spans="1:76" ht="25.5">
      <c r="A440" s="6">
        <v>2205922880</v>
      </c>
      <c r="B440" s="1">
        <v>1</v>
      </c>
      <c r="C440" s="2">
        <v>39869</v>
      </c>
      <c r="D440" s="3">
        <v>0.20006944444444444</v>
      </c>
      <c r="E440" s="4">
        <v>46406</v>
      </c>
      <c r="F440" s="4">
        <v>13019</v>
      </c>
      <c r="G440" s="5">
        <v>0.12986111111111112</v>
      </c>
      <c r="H440" s="1" t="s">
        <v>25</v>
      </c>
      <c r="I440" s="1">
        <v>0</v>
      </c>
      <c r="J440" s="1" t="s">
        <v>72</v>
      </c>
      <c r="K440" s="10">
        <v>2.6</v>
      </c>
      <c r="L440" s="22">
        <f t="shared" si="64"/>
        <v>2.6</v>
      </c>
      <c r="M440" s="10">
        <f t="shared" si="65"/>
        <v>0</v>
      </c>
      <c r="N440" s="10">
        <f t="shared" si="66"/>
        <v>2.6</v>
      </c>
      <c r="O440" s="7"/>
      <c r="BI440" s="334"/>
      <c r="BJ440" s="40">
        <f t="shared" si="63"/>
        <v>0</v>
      </c>
      <c r="BK440" s="75"/>
      <c r="BL440" s="75">
        <f t="shared" si="56"/>
        <v>0</v>
      </c>
      <c r="BM440" s="84"/>
      <c r="BN440" s="84">
        <f t="shared" si="57"/>
        <v>0</v>
      </c>
      <c r="BO440" s="95"/>
      <c r="BP440" s="95">
        <f t="shared" si="58"/>
        <v>0</v>
      </c>
      <c r="BQ440" s="105"/>
      <c r="BR440" s="105">
        <f t="shared" si="59"/>
        <v>0</v>
      </c>
      <c r="BS440" s="115"/>
      <c r="BT440" s="115">
        <f t="shared" si="60"/>
        <v>0</v>
      </c>
      <c r="BU440" s="123"/>
      <c r="BV440" s="123">
        <f t="shared" si="61"/>
        <v>0</v>
      </c>
      <c r="BW440" s="10">
        <v>1</v>
      </c>
      <c r="BX440" s="7">
        <f t="shared" si="62"/>
        <v>2.6</v>
      </c>
    </row>
    <row r="441" spans="1:76" ht="25.5">
      <c r="A441" s="6">
        <v>2205894670</v>
      </c>
      <c r="B441" s="1">
        <v>1</v>
      </c>
      <c r="C441" s="2">
        <v>39867</v>
      </c>
      <c r="D441" s="3">
        <v>0.24144675925925926</v>
      </c>
      <c r="E441" s="1" t="s">
        <v>73</v>
      </c>
      <c r="F441" s="4">
        <v>13627</v>
      </c>
      <c r="G441" s="8">
        <v>1.13125</v>
      </c>
      <c r="H441" s="1" t="s">
        <v>25</v>
      </c>
      <c r="I441" s="1">
        <v>0</v>
      </c>
      <c r="J441" s="1" t="s">
        <v>74</v>
      </c>
      <c r="K441" s="10">
        <v>2.6</v>
      </c>
      <c r="L441" s="22">
        <f t="shared" si="64"/>
        <v>2.6</v>
      </c>
      <c r="M441" s="10">
        <f t="shared" si="65"/>
        <v>0</v>
      </c>
      <c r="N441" s="10">
        <f t="shared" si="66"/>
        <v>2.6</v>
      </c>
      <c r="O441" s="7"/>
      <c r="BI441" s="334"/>
      <c r="BJ441" s="40">
        <f t="shared" si="63"/>
        <v>0</v>
      </c>
      <c r="BK441" s="75"/>
      <c r="BL441" s="75">
        <f t="shared" si="56"/>
        <v>0</v>
      </c>
      <c r="BM441" s="84"/>
      <c r="BN441" s="84">
        <f t="shared" si="57"/>
        <v>0</v>
      </c>
      <c r="BO441" s="95"/>
      <c r="BP441" s="95">
        <f t="shared" si="58"/>
        <v>0</v>
      </c>
      <c r="BQ441" s="105"/>
      <c r="BR441" s="105">
        <f t="shared" si="59"/>
        <v>0</v>
      </c>
      <c r="BS441" s="115"/>
      <c r="BT441" s="115">
        <f t="shared" si="60"/>
        <v>0</v>
      </c>
      <c r="BU441" s="123"/>
      <c r="BV441" s="123">
        <f t="shared" si="61"/>
        <v>0</v>
      </c>
      <c r="BW441" s="10">
        <v>1</v>
      </c>
      <c r="BX441" s="7">
        <f t="shared" si="62"/>
        <v>2.6</v>
      </c>
    </row>
    <row r="442" spans="1:76" ht="38.25">
      <c r="A442" s="6">
        <v>2205883610</v>
      </c>
      <c r="B442" s="1">
        <v>1</v>
      </c>
      <c r="C442" s="2">
        <v>39866</v>
      </c>
      <c r="D442" s="3">
        <v>0.4732175925925926</v>
      </c>
      <c r="E442" s="4">
        <v>42036</v>
      </c>
      <c r="F442" s="4">
        <v>13232</v>
      </c>
      <c r="G442" s="1">
        <v>9</v>
      </c>
      <c r="H442" s="1" t="s">
        <v>21</v>
      </c>
      <c r="I442" s="1">
        <v>0</v>
      </c>
      <c r="J442" s="1" t="s">
        <v>75</v>
      </c>
      <c r="K442" s="10">
        <v>3.5</v>
      </c>
      <c r="L442" s="22">
        <f t="shared" si="64"/>
        <v>3.5</v>
      </c>
      <c r="M442" s="10">
        <f t="shared" si="65"/>
        <v>0</v>
      </c>
      <c r="N442" s="10">
        <f t="shared" si="66"/>
        <v>3.5</v>
      </c>
      <c r="O442" s="7"/>
      <c r="BI442" s="334"/>
      <c r="BJ442" s="40">
        <f t="shared" si="63"/>
        <v>0</v>
      </c>
      <c r="BK442" s="75"/>
      <c r="BL442" s="75">
        <f t="shared" si="56"/>
        <v>0</v>
      </c>
      <c r="BM442" s="84"/>
      <c r="BN442" s="84">
        <f t="shared" si="57"/>
        <v>0</v>
      </c>
      <c r="BO442" s="95"/>
      <c r="BP442" s="95">
        <f t="shared" si="58"/>
        <v>0</v>
      </c>
      <c r="BQ442" s="105"/>
      <c r="BR442" s="105">
        <f t="shared" si="59"/>
        <v>0</v>
      </c>
      <c r="BS442" s="115"/>
      <c r="BT442" s="115">
        <f t="shared" si="60"/>
        <v>0</v>
      </c>
      <c r="BU442" s="123"/>
      <c r="BV442" s="123">
        <f t="shared" si="61"/>
        <v>0</v>
      </c>
      <c r="BW442" s="10">
        <v>1</v>
      </c>
      <c r="BX442" s="7">
        <f t="shared" si="62"/>
        <v>3.5</v>
      </c>
    </row>
    <row r="443" spans="1:76" ht="12.75">
      <c r="A443" s="34">
        <v>2205881030</v>
      </c>
      <c r="B443" s="35">
        <v>1</v>
      </c>
      <c r="C443" s="36">
        <v>39866</v>
      </c>
      <c r="D443" s="37">
        <v>0.29421296296296295</v>
      </c>
      <c r="E443" s="38">
        <v>42462</v>
      </c>
      <c r="F443" s="38">
        <v>13282</v>
      </c>
      <c r="G443" s="39">
        <v>0.5027777777777778</v>
      </c>
      <c r="H443" s="35" t="s">
        <v>57</v>
      </c>
      <c r="I443" s="35">
        <v>1</v>
      </c>
      <c r="J443" s="35" t="s">
        <v>12</v>
      </c>
      <c r="K443" s="40">
        <v>1.3</v>
      </c>
      <c r="L443" s="41">
        <f t="shared" si="64"/>
        <v>1.3</v>
      </c>
      <c r="M443" s="40">
        <f t="shared" si="65"/>
        <v>1.3</v>
      </c>
      <c r="N443" s="40">
        <f t="shared" si="66"/>
        <v>0</v>
      </c>
      <c r="O443" s="42"/>
      <c r="BI443" s="334">
        <v>1</v>
      </c>
      <c r="BJ443" s="40">
        <f t="shared" si="63"/>
        <v>1.3</v>
      </c>
      <c r="BK443" s="75"/>
      <c r="BL443" s="75">
        <f t="shared" si="56"/>
        <v>0</v>
      </c>
      <c r="BM443" s="84"/>
      <c r="BN443" s="84">
        <f t="shared" si="57"/>
        <v>0</v>
      </c>
      <c r="BO443" s="95"/>
      <c r="BP443" s="95">
        <f t="shared" si="58"/>
        <v>0</v>
      </c>
      <c r="BQ443" s="105"/>
      <c r="BR443" s="105">
        <f t="shared" si="59"/>
        <v>0</v>
      </c>
      <c r="BS443" s="115"/>
      <c r="BT443" s="115">
        <f t="shared" si="60"/>
        <v>0</v>
      </c>
      <c r="BU443" s="123"/>
      <c r="BV443" s="123">
        <f t="shared" si="61"/>
        <v>0</v>
      </c>
      <c r="BW443" s="10"/>
      <c r="BX443" s="7">
        <f t="shared" si="62"/>
        <v>0</v>
      </c>
    </row>
    <row r="444" spans="1:76" ht="25.5">
      <c r="A444" s="6">
        <v>2205872830</v>
      </c>
      <c r="B444" s="1">
        <v>1</v>
      </c>
      <c r="C444" s="2">
        <v>39865</v>
      </c>
      <c r="D444" s="3">
        <v>0.7242939814814814</v>
      </c>
      <c r="E444" s="4">
        <v>44451</v>
      </c>
      <c r="F444" s="4">
        <v>9404</v>
      </c>
      <c r="G444" s="5">
        <v>0.21041666666666667</v>
      </c>
      <c r="H444" s="1" t="s">
        <v>28</v>
      </c>
      <c r="I444" s="1">
        <v>0</v>
      </c>
      <c r="J444" s="1" t="s">
        <v>76</v>
      </c>
      <c r="K444" s="10">
        <v>2.4</v>
      </c>
      <c r="L444" s="22">
        <f t="shared" si="64"/>
        <v>2.4</v>
      </c>
      <c r="M444" s="10">
        <f t="shared" si="65"/>
        <v>0</v>
      </c>
      <c r="N444" s="10">
        <f t="shared" si="66"/>
        <v>2.4</v>
      </c>
      <c r="O444" s="7"/>
      <c r="BI444" s="334"/>
      <c r="BJ444" s="40">
        <f t="shared" si="63"/>
        <v>0</v>
      </c>
      <c r="BK444" s="75"/>
      <c r="BL444" s="75">
        <f t="shared" si="56"/>
        <v>0</v>
      </c>
      <c r="BM444" s="84"/>
      <c r="BN444" s="84">
        <f t="shared" si="57"/>
        <v>0</v>
      </c>
      <c r="BO444" s="95"/>
      <c r="BP444" s="95">
        <f t="shared" si="58"/>
        <v>0</v>
      </c>
      <c r="BQ444" s="105"/>
      <c r="BR444" s="105">
        <f t="shared" si="59"/>
        <v>0</v>
      </c>
      <c r="BS444" s="115"/>
      <c r="BT444" s="115">
        <f t="shared" si="60"/>
        <v>0</v>
      </c>
      <c r="BU444" s="123"/>
      <c r="BV444" s="123">
        <f t="shared" si="61"/>
        <v>0</v>
      </c>
      <c r="BW444" s="10">
        <v>1</v>
      </c>
      <c r="BX444" s="7">
        <f t="shared" si="62"/>
        <v>2.4</v>
      </c>
    </row>
    <row r="445" spans="1:76" ht="12.75">
      <c r="A445" s="34">
        <v>2205872640</v>
      </c>
      <c r="B445" s="35">
        <v>1</v>
      </c>
      <c r="C445" s="36">
        <v>39865</v>
      </c>
      <c r="D445" s="37">
        <v>0.7112268518518517</v>
      </c>
      <c r="E445" s="38">
        <v>42348</v>
      </c>
      <c r="F445" s="38">
        <v>13362</v>
      </c>
      <c r="G445" s="39">
        <v>0.37986111111111115</v>
      </c>
      <c r="H445" s="35" t="s">
        <v>32</v>
      </c>
      <c r="I445" s="35">
        <v>1</v>
      </c>
      <c r="J445" s="35" t="s">
        <v>12</v>
      </c>
      <c r="K445" s="40">
        <v>2.2</v>
      </c>
      <c r="L445" s="41">
        <f t="shared" si="64"/>
        <v>2.2</v>
      </c>
      <c r="M445" s="40">
        <f t="shared" si="65"/>
        <v>2.2</v>
      </c>
      <c r="N445" s="40">
        <f t="shared" si="66"/>
        <v>0</v>
      </c>
      <c r="O445" s="42"/>
      <c r="BI445" s="334">
        <v>1</v>
      </c>
      <c r="BJ445" s="40">
        <f t="shared" si="63"/>
        <v>2.2</v>
      </c>
      <c r="BK445" s="75"/>
      <c r="BL445" s="75">
        <f t="shared" si="56"/>
        <v>0</v>
      </c>
      <c r="BM445" s="84"/>
      <c r="BN445" s="84">
        <f t="shared" si="57"/>
        <v>0</v>
      </c>
      <c r="BO445" s="95"/>
      <c r="BP445" s="95">
        <f t="shared" si="58"/>
        <v>0</v>
      </c>
      <c r="BQ445" s="105"/>
      <c r="BR445" s="105">
        <f t="shared" si="59"/>
        <v>0</v>
      </c>
      <c r="BS445" s="115"/>
      <c r="BT445" s="115">
        <f t="shared" si="60"/>
        <v>0</v>
      </c>
      <c r="BU445" s="123"/>
      <c r="BV445" s="123">
        <f t="shared" si="61"/>
        <v>0</v>
      </c>
      <c r="BW445" s="10"/>
      <c r="BX445" s="7">
        <f t="shared" si="62"/>
        <v>0</v>
      </c>
    </row>
    <row r="446" spans="1:76" ht="25.5">
      <c r="A446" s="6">
        <v>2205856120</v>
      </c>
      <c r="B446" s="1">
        <v>1</v>
      </c>
      <c r="C446" s="2">
        <v>39864</v>
      </c>
      <c r="D446" s="3">
        <v>0.5639930555555556</v>
      </c>
      <c r="E446" s="4">
        <v>40018</v>
      </c>
      <c r="F446" s="4">
        <v>16067</v>
      </c>
      <c r="G446" s="5">
        <v>0.1729166666666667</v>
      </c>
      <c r="H446" s="1" t="s">
        <v>35</v>
      </c>
      <c r="I446" s="1">
        <v>0</v>
      </c>
      <c r="J446" s="1" t="s">
        <v>77</v>
      </c>
      <c r="K446" s="10">
        <v>1.6</v>
      </c>
      <c r="L446" s="22">
        <f t="shared" si="64"/>
        <v>1.6</v>
      </c>
      <c r="M446" s="10">
        <f t="shared" si="65"/>
        <v>0</v>
      </c>
      <c r="N446" s="10">
        <f t="shared" si="66"/>
        <v>1.6</v>
      </c>
      <c r="O446" s="7"/>
      <c r="BI446" s="334"/>
      <c r="BJ446" s="40">
        <f t="shared" si="63"/>
        <v>0</v>
      </c>
      <c r="BK446" s="75"/>
      <c r="BL446" s="75">
        <f t="shared" si="56"/>
        <v>0</v>
      </c>
      <c r="BM446" s="84"/>
      <c r="BN446" s="84">
        <f t="shared" si="57"/>
        <v>0</v>
      </c>
      <c r="BO446" s="95"/>
      <c r="BP446" s="95">
        <f t="shared" si="58"/>
        <v>0</v>
      </c>
      <c r="BQ446" s="105"/>
      <c r="BR446" s="105">
        <f t="shared" si="59"/>
        <v>0</v>
      </c>
      <c r="BS446" s="115"/>
      <c r="BT446" s="115">
        <f t="shared" si="60"/>
        <v>0</v>
      </c>
      <c r="BU446" s="123"/>
      <c r="BV446" s="123">
        <f t="shared" si="61"/>
        <v>0</v>
      </c>
      <c r="BW446" s="10">
        <v>1</v>
      </c>
      <c r="BX446" s="7">
        <f t="shared" si="62"/>
        <v>1.6</v>
      </c>
    </row>
    <row r="447" spans="1:76" ht="25.5">
      <c r="A447" s="6">
        <v>2205845570</v>
      </c>
      <c r="B447" s="1">
        <v>1</v>
      </c>
      <c r="C447" s="2">
        <v>39863</v>
      </c>
      <c r="D447" s="3">
        <v>0.8318634259259259</v>
      </c>
      <c r="E447" s="4">
        <v>44447</v>
      </c>
      <c r="F447" s="4">
        <v>9408</v>
      </c>
      <c r="G447" s="5">
        <v>0.2548611111111111</v>
      </c>
      <c r="H447" s="1" t="s">
        <v>22</v>
      </c>
      <c r="I447" s="1">
        <v>0</v>
      </c>
      <c r="J447" s="1" t="s">
        <v>76</v>
      </c>
      <c r="K447" s="10">
        <v>2.5</v>
      </c>
      <c r="L447" s="22">
        <f t="shared" si="64"/>
        <v>2.5</v>
      </c>
      <c r="M447" s="10">
        <f t="shared" si="65"/>
        <v>0</v>
      </c>
      <c r="N447" s="10">
        <f t="shared" si="66"/>
        <v>2.5</v>
      </c>
      <c r="O447" s="7"/>
      <c r="BI447" s="334"/>
      <c r="BJ447" s="40">
        <f t="shared" si="63"/>
        <v>0</v>
      </c>
      <c r="BK447" s="75"/>
      <c r="BL447" s="75">
        <f t="shared" si="56"/>
        <v>0</v>
      </c>
      <c r="BM447" s="84"/>
      <c r="BN447" s="84">
        <f t="shared" si="57"/>
        <v>0</v>
      </c>
      <c r="BO447" s="95"/>
      <c r="BP447" s="95">
        <f t="shared" si="58"/>
        <v>0</v>
      </c>
      <c r="BQ447" s="105"/>
      <c r="BR447" s="105">
        <f t="shared" si="59"/>
        <v>0</v>
      </c>
      <c r="BS447" s="115"/>
      <c r="BT447" s="115">
        <f t="shared" si="60"/>
        <v>0</v>
      </c>
      <c r="BU447" s="123"/>
      <c r="BV447" s="123">
        <f t="shared" si="61"/>
        <v>0</v>
      </c>
      <c r="BW447" s="10">
        <v>1</v>
      </c>
      <c r="BX447" s="7">
        <f t="shared" si="62"/>
        <v>2.5</v>
      </c>
    </row>
    <row r="448" spans="1:76" ht="38.25">
      <c r="A448" s="6">
        <v>8205832330</v>
      </c>
      <c r="B448" s="1">
        <v>1</v>
      </c>
      <c r="C448" s="2">
        <v>39862</v>
      </c>
      <c r="D448" s="3">
        <v>0.9123726851851851</v>
      </c>
      <c r="E448" s="4">
        <v>-27374</v>
      </c>
      <c r="F448" s="47">
        <v>-176445</v>
      </c>
      <c r="G448" s="8">
        <v>2.584722222222222</v>
      </c>
      <c r="H448" s="1" t="s">
        <v>78</v>
      </c>
      <c r="I448" s="1">
        <v>0</v>
      </c>
      <c r="J448" s="1" t="s">
        <v>79</v>
      </c>
      <c r="K448" s="10">
        <v>7</v>
      </c>
      <c r="L448" s="22">
        <f t="shared" si="64"/>
        <v>7</v>
      </c>
      <c r="M448" s="10">
        <f t="shared" si="65"/>
        <v>0</v>
      </c>
      <c r="N448" s="10">
        <f t="shared" si="66"/>
        <v>7</v>
      </c>
      <c r="O448" s="7"/>
      <c r="BI448" s="334"/>
      <c r="BJ448" s="40">
        <f t="shared" si="63"/>
        <v>0</v>
      </c>
      <c r="BK448" s="75"/>
      <c r="BL448" s="75">
        <f t="shared" si="56"/>
        <v>0</v>
      </c>
      <c r="BM448" s="84"/>
      <c r="BN448" s="84">
        <f t="shared" si="57"/>
        <v>0</v>
      </c>
      <c r="BO448" s="95"/>
      <c r="BP448" s="95">
        <f t="shared" si="58"/>
        <v>0</v>
      </c>
      <c r="BQ448" s="105"/>
      <c r="BR448" s="105">
        <f t="shared" si="59"/>
        <v>0</v>
      </c>
      <c r="BS448" s="115"/>
      <c r="BT448" s="115">
        <f t="shared" si="60"/>
        <v>0</v>
      </c>
      <c r="BU448" s="123"/>
      <c r="BV448" s="123">
        <f t="shared" si="61"/>
        <v>0</v>
      </c>
      <c r="BW448" s="10">
        <v>1</v>
      </c>
      <c r="BX448" s="7">
        <f t="shared" si="62"/>
        <v>7</v>
      </c>
    </row>
    <row r="449" spans="1:76" ht="12.75">
      <c r="A449" s="34">
        <v>2205815730</v>
      </c>
      <c r="B449" s="35">
        <v>1</v>
      </c>
      <c r="C449" s="36">
        <v>39861</v>
      </c>
      <c r="D449" s="37">
        <v>0.7590972222222222</v>
      </c>
      <c r="E449" s="38">
        <v>42331</v>
      </c>
      <c r="F449" s="38">
        <v>13368</v>
      </c>
      <c r="G449" s="39">
        <v>0.37916666666666665</v>
      </c>
      <c r="H449" s="35" t="s">
        <v>28</v>
      </c>
      <c r="I449" s="35">
        <v>1</v>
      </c>
      <c r="J449" s="35" t="s">
        <v>12</v>
      </c>
      <c r="K449" s="40">
        <v>2.4</v>
      </c>
      <c r="L449" s="41">
        <f t="shared" si="64"/>
        <v>2.4</v>
      </c>
      <c r="M449" s="40">
        <f t="shared" si="65"/>
        <v>2.4</v>
      </c>
      <c r="N449" s="40">
        <f t="shared" si="66"/>
        <v>0</v>
      </c>
      <c r="O449" s="42"/>
      <c r="BI449" s="334">
        <v>1</v>
      </c>
      <c r="BJ449" s="40">
        <f t="shared" si="63"/>
        <v>2.4</v>
      </c>
      <c r="BK449" s="75"/>
      <c r="BL449" s="75">
        <f t="shared" si="56"/>
        <v>0</v>
      </c>
      <c r="BM449" s="84"/>
      <c r="BN449" s="84">
        <f t="shared" si="57"/>
        <v>0</v>
      </c>
      <c r="BO449" s="95"/>
      <c r="BP449" s="95">
        <f t="shared" si="58"/>
        <v>0</v>
      </c>
      <c r="BQ449" s="105"/>
      <c r="BR449" s="105">
        <f t="shared" si="59"/>
        <v>0</v>
      </c>
      <c r="BS449" s="115"/>
      <c r="BT449" s="115">
        <f t="shared" si="60"/>
        <v>0</v>
      </c>
      <c r="BU449" s="123"/>
      <c r="BV449" s="123">
        <f t="shared" si="61"/>
        <v>0</v>
      </c>
      <c r="BW449" s="10"/>
      <c r="BX449" s="7">
        <f t="shared" si="62"/>
        <v>0</v>
      </c>
    </row>
    <row r="450" spans="1:76" ht="12.75">
      <c r="A450" s="34">
        <v>2205812730</v>
      </c>
      <c r="B450" s="35">
        <v>1</v>
      </c>
      <c r="C450" s="36">
        <v>39861</v>
      </c>
      <c r="D450" s="37">
        <v>0.5507291666666666</v>
      </c>
      <c r="E450" s="38">
        <v>42327</v>
      </c>
      <c r="F450" s="38">
        <v>13365</v>
      </c>
      <c r="G450" s="39">
        <v>0.41944444444444445</v>
      </c>
      <c r="H450" s="35" t="s">
        <v>40</v>
      </c>
      <c r="I450" s="35">
        <v>1</v>
      </c>
      <c r="J450" s="35" t="s">
        <v>12</v>
      </c>
      <c r="K450" s="40">
        <v>2.3</v>
      </c>
      <c r="L450" s="41">
        <f t="shared" si="64"/>
        <v>2.3</v>
      </c>
      <c r="M450" s="40">
        <f t="shared" si="65"/>
        <v>2.3</v>
      </c>
      <c r="N450" s="40">
        <f t="shared" si="66"/>
        <v>0</v>
      </c>
      <c r="O450" s="42"/>
      <c r="BI450" s="334">
        <v>1</v>
      </c>
      <c r="BJ450" s="40">
        <f t="shared" si="63"/>
        <v>2.3</v>
      </c>
      <c r="BK450" s="75"/>
      <c r="BL450" s="75">
        <f t="shared" si="56"/>
        <v>0</v>
      </c>
      <c r="BM450" s="84"/>
      <c r="BN450" s="84">
        <f t="shared" si="57"/>
        <v>0</v>
      </c>
      <c r="BO450" s="95"/>
      <c r="BP450" s="95">
        <f t="shared" si="58"/>
        <v>0</v>
      </c>
      <c r="BQ450" s="105"/>
      <c r="BR450" s="105">
        <f t="shared" si="59"/>
        <v>0</v>
      </c>
      <c r="BS450" s="115"/>
      <c r="BT450" s="115">
        <f t="shared" si="60"/>
        <v>0</v>
      </c>
      <c r="BU450" s="123"/>
      <c r="BV450" s="123">
        <f t="shared" si="61"/>
        <v>0</v>
      </c>
      <c r="BW450" s="10"/>
      <c r="BX450" s="7">
        <f t="shared" si="62"/>
        <v>0</v>
      </c>
    </row>
    <row r="451" spans="1:76" ht="12.75">
      <c r="A451" s="34">
        <v>2205808480</v>
      </c>
      <c r="B451" s="35">
        <v>1</v>
      </c>
      <c r="C451" s="36">
        <v>39861</v>
      </c>
      <c r="D451" s="37">
        <v>0.2559490740740741</v>
      </c>
      <c r="E451" s="38">
        <v>42325</v>
      </c>
      <c r="F451" s="38">
        <v>13368</v>
      </c>
      <c r="G451" s="35">
        <v>9</v>
      </c>
      <c r="H451" s="35" t="s">
        <v>25</v>
      </c>
      <c r="I451" s="35">
        <v>1</v>
      </c>
      <c r="J451" s="35" t="s">
        <v>12</v>
      </c>
      <c r="K451" s="40">
        <v>2.6</v>
      </c>
      <c r="L451" s="41">
        <f t="shared" si="64"/>
        <v>2.6</v>
      </c>
      <c r="M451" s="40">
        <f t="shared" si="65"/>
        <v>2.6</v>
      </c>
      <c r="N451" s="40">
        <f t="shared" si="66"/>
        <v>0</v>
      </c>
      <c r="O451" s="42"/>
      <c r="BI451" s="334">
        <v>1</v>
      </c>
      <c r="BJ451" s="40">
        <f t="shared" si="63"/>
        <v>2.6</v>
      </c>
      <c r="BK451" s="75"/>
      <c r="BL451" s="75">
        <f t="shared" si="56"/>
        <v>0</v>
      </c>
      <c r="BM451" s="84"/>
      <c r="BN451" s="84">
        <f t="shared" si="57"/>
        <v>0</v>
      </c>
      <c r="BO451" s="95"/>
      <c r="BP451" s="95">
        <f t="shared" si="58"/>
        <v>0</v>
      </c>
      <c r="BQ451" s="105"/>
      <c r="BR451" s="105">
        <f t="shared" si="59"/>
        <v>0</v>
      </c>
      <c r="BS451" s="115"/>
      <c r="BT451" s="115">
        <f t="shared" si="60"/>
        <v>0</v>
      </c>
      <c r="BU451" s="123"/>
      <c r="BV451" s="123">
        <f t="shared" si="61"/>
        <v>0</v>
      </c>
      <c r="BW451" s="10"/>
      <c r="BX451" s="7">
        <f t="shared" si="62"/>
        <v>0</v>
      </c>
    </row>
    <row r="452" spans="1:76" ht="12.75">
      <c r="A452" s="79">
        <v>8205804360</v>
      </c>
      <c r="B452" s="80">
        <v>1</v>
      </c>
      <c r="C452" s="81">
        <v>39860</v>
      </c>
      <c r="D452" s="82">
        <v>0.9698958333333333</v>
      </c>
      <c r="E452" s="87">
        <v>1.5444444444444445</v>
      </c>
      <c r="F452" s="88">
        <v>0.8381944444444445</v>
      </c>
      <c r="G452" s="88">
        <v>0.4166666666666667</v>
      </c>
      <c r="H452" s="80" t="s">
        <v>80</v>
      </c>
      <c r="I452" s="80">
        <v>0</v>
      </c>
      <c r="J452" s="80" t="s">
        <v>81</v>
      </c>
      <c r="K452" s="84">
        <v>5.3</v>
      </c>
      <c r="L452" s="85">
        <f t="shared" si="64"/>
        <v>5.3</v>
      </c>
      <c r="M452" s="84">
        <f t="shared" si="65"/>
        <v>0</v>
      </c>
      <c r="N452" s="84">
        <f t="shared" si="66"/>
        <v>5.3</v>
      </c>
      <c r="O452" s="86"/>
      <c r="BI452" s="334"/>
      <c r="BJ452" s="40">
        <f t="shared" si="63"/>
        <v>0</v>
      </c>
      <c r="BK452" s="75"/>
      <c r="BL452" s="75">
        <f t="shared" si="56"/>
        <v>0</v>
      </c>
      <c r="BM452" s="84">
        <v>1</v>
      </c>
      <c r="BN452" s="84">
        <f t="shared" si="57"/>
        <v>5.3</v>
      </c>
      <c r="BO452" s="95"/>
      <c r="BP452" s="95">
        <f t="shared" si="58"/>
        <v>0</v>
      </c>
      <c r="BQ452" s="105"/>
      <c r="BR452" s="105">
        <f t="shared" si="59"/>
        <v>0</v>
      </c>
      <c r="BS452" s="115"/>
      <c r="BT452" s="115">
        <f t="shared" si="60"/>
        <v>0</v>
      </c>
      <c r="BU452" s="123"/>
      <c r="BV452" s="123">
        <f t="shared" si="61"/>
        <v>0</v>
      </c>
      <c r="BW452" s="10"/>
      <c r="BX452" s="7">
        <f t="shared" si="62"/>
        <v>0</v>
      </c>
    </row>
    <row r="453" spans="1:76" ht="25.5">
      <c r="A453" s="99">
        <v>2205801630</v>
      </c>
      <c r="B453" s="100">
        <v>1</v>
      </c>
      <c r="C453" s="101">
        <v>39860</v>
      </c>
      <c r="D453" s="102">
        <v>0.7799537037037036</v>
      </c>
      <c r="E453" s="103">
        <v>38419</v>
      </c>
      <c r="F453" s="103">
        <v>15471</v>
      </c>
      <c r="G453" s="108">
        <v>5.1722222222222225</v>
      </c>
      <c r="H453" s="100" t="s">
        <v>13</v>
      </c>
      <c r="I453" s="100">
        <v>0</v>
      </c>
      <c r="J453" s="100" t="s">
        <v>26</v>
      </c>
      <c r="K453" s="105">
        <v>2.7</v>
      </c>
      <c r="L453" s="106">
        <f t="shared" si="64"/>
        <v>2.7</v>
      </c>
      <c r="M453" s="105">
        <f t="shared" si="65"/>
        <v>0</v>
      </c>
      <c r="N453" s="105">
        <f t="shared" si="66"/>
        <v>2.7</v>
      </c>
      <c r="O453" s="107"/>
      <c r="BI453" s="334"/>
      <c r="BJ453" s="40">
        <f t="shared" si="63"/>
        <v>0</v>
      </c>
      <c r="BK453" s="75"/>
      <c r="BL453" s="75">
        <f t="shared" si="56"/>
        <v>0</v>
      </c>
      <c r="BM453" s="84"/>
      <c r="BN453" s="84">
        <f t="shared" si="57"/>
        <v>0</v>
      </c>
      <c r="BO453" s="95"/>
      <c r="BP453" s="95">
        <f t="shared" si="58"/>
        <v>0</v>
      </c>
      <c r="BQ453" s="105">
        <v>1</v>
      </c>
      <c r="BR453" s="105">
        <f t="shared" si="59"/>
        <v>2.7</v>
      </c>
      <c r="BS453" s="115"/>
      <c r="BT453" s="115">
        <f t="shared" si="60"/>
        <v>0</v>
      </c>
      <c r="BU453" s="123"/>
      <c r="BV453" s="123">
        <f t="shared" si="61"/>
        <v>0</v>
      </c>
      <c r="BW453" s="10"/>
      <c r="BX453" s="7">
        <f t="shared" si="62"/>
        <v>0</v>
      </c>
    </row>
    <row r="454" spans="1:76" ht="12.75">
      <c r="A454" s="34">
        <v>2205798010</v>
      </c>
      <c r="B454" s="35">
        <v>1</v>
      </c>
      <c r="C454" s="36">
        <v>39860</v>
      </c>
      <c r="D454" s="37">
        <v>0.5290856481481482</v>
      </c>
      <c r="E454" s="38">
        <v>42345</v>
      </c>
      <c r="F454" s="38">
        <v>13358</v>
      </c>
      <c r="G454" s="39">
        <v>0.41944444444444445</v>
      </c>
      <c r="H454" s="35" t="s">
        <v>29</v>
      </c>
      <c r="I454" s="35">
        <v>1</v>
      </c>
      <c r="J454" s="35" t="s">
        <v>12</v>
      </c>
      <c r="K454" s="40">
        <v>1.8</v>
      </c>
      <c r="L454" s="41">
        <f t="shared" si="64"/>
        <v>1.8</v>
      </c>
      <c r="M454" s="40">
        <f t="shared" si="65"/>
        <v>1.8</v>
      </c>
      <c r="N454" s="40">
        <f t="shared" si="66"/>
        <v>0</v>
      </c>
      <c r="O454" s="42"/>
      <c r="BI454" s="334">
        <v>1</v>
      </c>
      <c r="BJ454" s="40">
        <f t="shared" si="63"/>
        <v>1.8</v>
      </c>
      <c r="BK454" s="75"/>
      <c r="BL454" s="75">
        <f t="shared" si="56"/>
        <v>0</v>
      </c>
      <c r="BM454" s="84"/>
      <c r="BN454" s="84">
        <f t="shared" si="57"/>
        <v>0</v>
      </c>
      <c r="BO454" s="95"/>
      <c r="BP454" s="95">
        <f t="shared" si="58"/>
        <v>0</v>
      </c>
      <c r="BQ454" s="105"/>
      <c r="BR454" s="105">
        <f t="shared" si="59"/>
        <v>0</v>
      </c>
      <c r="BS454" s="115"/>
      <c r="BT454" s="115">
        <f t="shared" si="60"/>
        <v>0</v>
      </c>
      <c r="BU454" s="123"/>
      <c r="BV454" s="123">
        <f t="shared" si="61"/>
        <v>0</v>
      </c>
      <c r="BW454" s="10"/>
      <c r="BX454" s="7">
        <f t="shared" si="62"/>
        <v>0</v>
      </c>
    </row>
    <row r="455" spans="1:76" ht="12.75">
      <c r="A455" s="34">
        <v>2205787560</v>
      </c>
      <c r="B455" s="35">
        <v>1</v>
      </c>
      <c r="C455" s="36">
        <v>39859</v>
      </c>
      <c r="D455" s="37">
        <v>0.8032175925925925</v>
      </c>
      <c r="E455" s="38">
        <v>42343</v>
      </c>
      <c r="F455" s="38">
        <v>13365</v>
      </c>
      <c r="G455" s="39">
        <v>0.41805555555555557</v>
      </c>
      <c r="H455" s="35" t="s">
        <v>22</v>
      </c>
      <c r="I455" s="35">
        <v>1</v>
      </c>
      <c r="J455" s="35" t="s">
        <v>12</v>
      </c>
      <c r="K455" s="40">
        <v>2.5</v>
      </c>
      <c r="L455" s="41">
        <f t="shared" si="64"/>
        <v>2.5</v>
      </c>
      <c r="M455" s="40">
        <f t="shared" si="65"/>
        <v>2.5</v>
      </c>
      <c r="N455" s="40">
        <f t="shared" si="66"/>
        <v>0</v>
      </c>
      <c r="O455" s="42"/>
      <c r="BI455" s="334">
        <v>1</v>
      </c>
      <c r="BJ455" s="40">
        <f t="shared" si="63"/>
        <v>2.5</v>
      </c>
      <c r="BK455" s="75"/>
      <c r="BL455" s="75">
        <f t="shared" si="56"/>
        <v>0</v>
      </c>
      <c r="BM455" s="84"/>
      <c r="BN455" s="84">
        <f t="shared" si="57"/>
        <v>0</v>
      </c>
      <c r="BO455" s="95"/>
      <c r="BP455" s="95">
        <f t="shared" si="58"/>
        <v>0</v>
      </c>
      <c r="BQ455" s="105"/>
      <c r="BR455" s="105">
        <f t="shared" si="59"/>
        <v>0</v>
      </c>
      <c r="BS455" s="115"/>
      <c r="BT455" s="115">
        <f t="shared" si="60"/>
        <v>0</v>
      </c>
      <c r="BU455" s="123"/>
      <c r="BV455" s="123">
        <f t="shared" si="61"/>
        <v>0</v>
      </c>
      <c r="BW455" s="10"/>
      <c r="BX455" s="7">
        <f t="shared" si="62"/>
        <v>0</v>
      </c>
    </row>
    <row r="456" spans="1:76" ht="12.75">
      <c r="A456" s="34">
        <v>2205780610</v>
      </c>
      <c r="B456" s="35">
        <v>1</v>
      </c>
      <c r="C456" s="36">
        <v>39859</v>
      </c>
      <c r="D456" s="37">
        <v>0.32060185185185186</v>
      </c>
      <c r="E456" s="38">
        <v>42346</v>
      </c>
      <c r="F456" s="38">
        <v>13373</v>
      </c>
      <c r="G456" s="39">
        <v>0.4618055555555556</v>
      </c>
      <c r="H456" s="35" t="s">
        <v>31</v>
      </c>
      <c r="I456" s="35">
        <v>1</v>
      </c>
      <c r="J456" s="35" t="s">
        <v>12</v>
      </c>
      <c r="K456" s="40">
        <v>2</v>
      </c>
      <c r="L456" s="41">
        <f t="shared" si="64"/>
        <v>2</v>
      </c>
      <c r="M456" s="40">
        <f t="shared" si="65"/>
        <v>2</v>
      </c>
      <c r="N456" s="40">
        <f t="shared" si="66"/>
        <v>0</v>
      </c>
      <c r="O456" s="42"/>
      <c r="BI456" s="334">
        <v>1</v>
      </c>
      <c r="BJ456" s="40">
        <f t="shared" si="63"/>
        <v>2</v>
      </c>
      <c r="BK456" s="75"/>
      <c r="BL456" s="75">
        <f t="shared" si="56"/>
        <v>0</v>
      </c>
      <c r="BM456" s="84"/>
      <c r="BN456" s="84">
        <f t="shared" si="57"/>
        <v>0</v>
      </c>
      <c r="BO456" s="95"/>
      <c r="BP456" s="95">
        <f t="shared" si="58"/>
        <v>0</v>
      </c>
      <c r="BQ456" s="105"/>
      <c r="BR456" s="105">
        <f t="shared" si="59"/>
        <v>0</v>
      </c>
      <c r="BS456" s="115"/>
      <c r="BT456" s="115">
        <f t="shared" si="60"/>
        <v>0</v>
      </c>
      <c r="BU456" s="123"/>
      <c r="BV456" s="123">
        <f t="shared" si="61"/>
        <v>0</v>
      </c>
      <c r="BW456" s="10"/>
      <c r="BX456" s="7">
        <f t="shared" si="62"/>
        <v>0</v>
      </c>
    </row>
    <row r="457" spans="1:76" ht="12.75">
      <c r="A457" s="34">
        <v>2205753490</v>
      </c>
      <c r="B457" s="35">
        <v>1</v>
      </c>
      <c r="C457" s="36">
        <v>39857</v>
      </c>
      <c r="D457" s="37">
        <v>0.43746527777777783</v>
      </c>
      <c r="E457" s="38">
        <v>42355</v>
      </c>
      <c r="F457" s="38">
        <v>13357</v>
      </c>
      <c r="G457" s="35">
        <v>10</v>
      </c>
      <c r="H457" s="35" t="s">
        <v>22</v>
      </c>
      <c r="I457" s="35">
        <v>1</v>
      </c>
      <c r="J457" s="35" t="s">
        <v>12</v>
      </c>
      <c r="K457" s="40">
        <v>2.5</v>
      </c>
      <c r="L457" s="41">
        <f t="shared" si="64"/>
        <v>2.5</v>
      </c>
      <c r="M457" s="40">
        <f t="shared" si="65"/>
        <v>2.5</v>
      </c>
      <c r="N457" s="40">
        <f t="shared" si="66"/>
        <v>0</v>
      </c>
      <c r="O457" s="42"/>
      <c r="BI457" s="334">
        <v>1</v>
      </c>
      <c r="BJ457" s="40">
        <f t="shared" si="63"/>
        <v>2.5</v>
      </c>
      <c r="BK457" s="75"/>
      <c r="BL457" s="75">
        <f t="shared" si="56"/>
        <v>0</v>
      </c>
      <c r="BM457" s="84"/>
      <c r="BN457" s="84">
        <f t="shared" si="57"/>
        <v>0</v>
      </c>
      <c r="BO457" s="95"/>
      <c r="BP457" s="95">
        <f t="shared" si="58"/>
        <v>0</v>
      </c>
      <c r="BQ457" s="105"/>
      <c r="BR457" s="105">
        <f t="shared" si="59"/>
        <v>0</v>
      </c>
      <c r="BS457" s="115"/>
      <c r="BT457" s="115">
        <f t="shared" si="60"/>
        <v>0</v>
      </c>
      <c r="BU457" s="123"/>
      <c r="BV457" s="123">
        <f t="shared" si="61"/>
        <v>0</v>
      </c>
      <c r="BW457" s="10"/>
      <c r="BX457" s="7">
        <f t="shared" si="62"/>
        <v>0</v>
      </c>
    </row>
    <row r="458" spans="1:76" ht="25.5">
      <c r="A458" s="6">
        <v>1205751190</v>
      </c>
      <c r="B458" s="1">
        <v>1</v>
      </c>
      <c r="C458" s="2">
        <v>39857</v>
      </c>
      <c r="D458" s="3">
        <v>0.2772337962962963</v>
      </c>
      <c r="E458" s="4">
        <v>43642</v>
      </c>
      <c r="F458" s="4">
        <v>12064</v>
      </c>
      <c r="G458" s="5">
        <v>0.3375</v>
      </c>
      <c r="H458" s="1" t="s">
        <v>27</v>
      </c>
      <c r="I458" s="1">
        <v>0</v>
      </c>
      <c r="J458" s="1" t="s">
        <v>82</v>
      </c>
      <c r="K458" s="10">
        <v>3</v>
      </c>
      <c r="L458" s="22">
        <f t="shared" si="64"/>
        <v>3</v>
      </c>
      <c r="M458" s="10">
        <f t="shared" si="65"/>
        <v>0</v>
      </c>
      <c r="N458" s="10">
        <f t="shared" si="66"/>
        <v>3</v>
      </c>
      <c r="O458" s="7"/>
      <c r="BI458" s="334"/>
      <c r="BJ458" s="40">
        <f t="shared" si="63"/>
        <v>0</v>
      </c>
      <c r="BK458" s="75"/>
      <c r="BL458" s="75">
        <f t="shared" si="56"/>
        <v>0</v>
      </c>
      <c r="BM458" s="84"/>
      <c r="BN458" s="84">
        <f t="shared" si="57"/>
        <v>0</v>
      </c>
      <c r="BO458" s="95"/>
      <c r="BP458" s="95">
        <f t="shared" si="58"/>
        <v>0</v>
      </c>
      <c r="BQ458" s="105"/>
      <c r="BR458" s="105">
        <f t="shared" si="59"/>
        <v>0</v>
      </c>
      <c r="BS458" s="115"/>
      <c r="BT458" s="115">
        <f t="shared" si="60"/>
        <v>0</v>
      </c>
      <c r="BU458" s="123"/>
      <c r="BV458" s="123">
        <f t="shared" si="61"/>
        <v>0</v>
      </c>
      <c r="BW458" s="10">
        <v>1</v>
      </c>
      <c r="BX458" s="7">
        <f t="shared" si="62"/>
        <v>3</v>
      </c>
    </row>
    <row r="459" spans="1:76" ht="38.25">
      <c r="A459" s="6">
        <v>2205740130</v>
      </c>
      <c r="B459" s="1">
        <v>1</v>
      </c>
      <c r="C459" s="2">
        <v>39856</v>
      </c>
      <c r="D459" s="3">
        <v>0.5090046296296297</v>
      </c>
      <c r="E459" s="4">
        <v>38125</v>
      </c>
      <c r="F459" s="4">
        <v>13936</v>
      </c>
      <c r="G459" s="1">
        <v>68</v>
      </c>
      <c r="H459" s="1" t="s">
        <v>13</v>
      </c>
      <c r="I459" s="1">
        <v>0</v>
      </c>
      <c r="J459" s="1" t="s">
        <v>83</v>
      </c>
      <c r="K459" s="10">
        <v>2.7</v>
      </c>
      <c r="L459" s="22">
        <f t="shared" si="64"/>
        <v>2.7</v>
      </c>
      <c r="M459" s="10">
        <f t="shared" si="65"/>
        <v>0</v>
      </c>
      <c r="N459" s="10">
        <f t="shared" si="66"/>
        <v>2.7</v>
      </c>
      <c r="O459" s="7"/>
      <c r="BI459" s="334"/>
      <c r="BJ459" s="40">
        <f t="shared" si="63"/>
        <v>0</v>
      </c>
      <c r="BK459" s="75"/>
      <c r="BL459" s="75">
        <f t="shared" si="56"/>
        <v>0</v>
      </c>
      <c r="BM459" s="84"/>
      <c r="BN459" s="84">
        <f t="shared" si="57"/>
        <v>0</v>
      </c>
      <c r="BO459" s="95"/>
      <c r="BP459" s="95">
        <f t="shared" si="58"/>
        <v>0</v>
      </c>
      <c r="BQ459" s="105"/>
      <c r="BR459" s="105">
        <f t="shared" si="59"/>
        <v>0</v>
      </c>
      <c r="BS459" s="115"/>
      <c r="BT459" s="115">
        <f t="shared" si="60"/>
        <v>0</v>
      </c>
      <c r="BU459" s="123"/>
      <c r="BV459" s="123">
        <f t="shared" si="61"/>
        <v>0</v>
      </c>
      <c r="BW459" s="10">
        <v>1</v>
      </c>
      <c r="BX459" s="7">
        <f t="shared" si="62"/>
        <v>2.7</v>
      </c>
    </row>
    <row r="460" spans="1:76" ht="38.25">
      <c r="A460" s="6">
        <v>8205728940</v>
      </c>
      <c r="B460" s="1">
        <v>1</v>
      </c>
      <c r="C460" s="2">
        <v>39855</v>
      </c>
      <c r="D460" s="3">
        <v>0.7325578703703703</v>
      </c>
      <c r="E460" s="11">
        <v>0.1729166666666667</v>
      </c>
      <c r="F460" s="45" t="s">
        <v>84</v>
      </c>
      <c r="G460" s="1">
        <v>33</v>
      </c>
      <c r="H460" s="1" t="s">
        <v>85</v>
      </c>
      <c r="I460" s="1">
        <v>0</v>
      </c>
      <c r="J460" s="1" t="s">
        <v>86</v>
      </c>
      <c r="K460" s="10">
        <v>7.5</v>
      </c>
      <c r="L460" s="22">
        <f t="shared" si="64"/>
        <v>7.5</v>
      </c>
      <c r="M460" s="10">
        <f t="shared" si="65"/>
        <v>0</v>
      </c>
      <c r="N460" s="10">
        <f t="shared" si="66"/>
        <v>7.5</v>
      </c>
      <c r="O460" s="7"/>
      <c r="BI460" s="334"/>
      <c r="BJ460" s="40">
        <f t="shared" si="63"/>
        <v>0</v>
      </c>
      <c r="BK460" s="75"/>
      <c r="BL460" s="75">
        <f t="shared" si="56"/>
        <v>0</v>
      </c>
      <c r="BM460" s="84"/>
      <c r="BN460" s="84">
        <f t="shared" si="57"/>
        <v>0</v>
      </c>
      <c r="BO460" s="95"/>
      <c r="BP460" s="95">
        <f t="shared" si="58"/>
        <v>0</v>
      </c>
      <c r="BQ460" s="105"/>
      <c r="BR460" s="105">
        <f t="shared" si="59"/>
        <v>0</v>
      </c>
      <c r="BS460" s="115"/>
      <c r="BT460" s="115">
        <f t="shared" si="60"/>
        <v>0</v>
      </c>
      <c r="BU460" s="123"/>
      <c r="BV460" s="123">
        <f t="shared" si="61"/>
        <v>0</v>
      </c>
      <c r="BW460" s="10">
        <v>1</v>
      </c>
      <c r="BX460" s="7">
        <f t="shared" si="62"/>
        <v>7.5</v>
      </c>
    </row>
    <row r="461" spans="1:76" ht="25.5">
      <c r="A461" s="6">
        <v>2205708770</v>
      </c>
      <c r="B461" s="1">
        <v>1</v>
      </c>
      <c r="C461" s="2">
        <v>39854</v>
      </c>
      <c r="D461" s="3">
        <v>0.33153935185185185</v>
      </c>
      <c r="E461" s="4">
        <v>45841</v>
      </c>
      <c r="F461" s="4">
        <v>9975</v>
      </c>
      <c r="G461" s="5">
        <v>0.4590277777777778</v>
      </c>
      <c r="H461" s="1" t="s">
        <v>28</v>
      </c>
      <c r="I461" s="1">
        <v>0</v>
      </c>
      <c r="J461" s="1" t="s">
        <v>87</v>
      </c>
      <c r="K461" s="10">
        <v>2.4</v>
      </c>
      <c r="L461" s="22">
        <f t="shared" si="64"/>
        <v>2.4</v>
      </c>
      <c r="M461" s="10">
        <f t="shared" si="65"/>
        <v>0</v>
      </c>
      <c r="N461" s="10">
        <f t="shared" si="66"/>
        <v>2.4</v>
      </c>
      <c r="O461" s="7"/>
      <c r="BI461" s="334"/>
      <c r="BJ461" s="40">
        <f t="shared" si="63"/>
        <v>0</v>
      </c>
      <c r="BK461" s="75"/>
      <c r="BL461" s="75">
        <f t="shared" si="56"/>
        <v>0</v>
      </c>
      <c r="BM461" s="84"/>
      <c r="BN461" s="84">
        <f t="shared" si="57"/>
        <v>0</v>
      </c>
      <c r="BO461" s="95"/>
      <c r="BP461" s="95">
        <f t="shared" si="58"/>
        <v>0</v>
      </c>
      <c r="BQ461" s="105"/>
      <c r="BR461" s="105">
        <f t="shared" si="59"/>
        <v>0</v>
      </c>
      <c r="BS461" s="115"/>
      <c r="BT461" s="115">
        <f t="shared" si="60"/>
        <v>0</v>
      </c>
      <c r="BU461" s="123"/>
      <c r="BV461" s="123">
        <f t="shared" si="61"/>
        <v>0</v>
      </c>
      <c r="BW461" s="10">
        <v>1</v>
      </c>
      <c r="BX461" s="7">
        <f t="shared" si="62"/>
        <v>2.4</v>
      </c>
    </row>
    <row r="462" spans="1:76" ht="12.75">
      <c r="A462" s="6">
        <v>2205698180</v>
      </c>
      <c r="B462" s="1">
        <v>1</v>
      </c>
      <c r="C462" s="2">
        <v>39853</v>
      </c>
      <c r="D462" s="3">
        <v>0.5960185185185185</v>
      </c>
      <c r="E462" s="4">
        <v>44361</v>
      </c>
      <c r="F462" s="4">
        <v>6464</v>
      </c>
      <c r="G462" s="5">
        <v>0.33888888888888885</v>
      </c>
      <c r="H462" s="1" t="s">
        <v>25</v>
      </c>
      <c r="I462" s="1">
        <v>0</v>
      </c>
      <c r="J462" s="1" t="s">
        <v>88</v>
      </c>
      <c r="K462" s="10">
        <v>2.6</v>
      </c>
      <c r="L462" s="22">
        <f t="shared" si="64"/>
        <v>2.6</v>
      </c>
      <c r="M462" s="10">
        <f t="shared" si="65"/>
        <v>0</v>
      </c>
      <c r="N462" s="10">
        <f t="shared" si="66"/>
        <v>2.6</v>
      </c>
      <c r="O462" s="7"/>
      <c r="BI462" s="334"/>
      <c r="BJ462" s="40">
        <f t="shared" si="63"/>
        <v>0</v>
      </c>
      <c r="BK462" s="75"/>
      <c r="BL462" s="75">
        <f t="shared" si="56"/>
        <v>0</v>
      </c>
      <c r="BM462" s="84"/>
      <c r="BN462" s="84">
        <f t="shared" si="57"/>
        <v>0</v>
      </c>
      <c r="BO462" s="95"/>
      <c r="BP462" s="95">
        <f t="shared" si="58"/>
        <v>0</v>
      </c>
      <c r="BQ462" s="105"/>
      <c r="BR462" s="105">
        <f t="shared" si="59"/>
        <v>0</v>
      </c>
      <c r="BS462" s="115"/>
      <c r="BT462" s="115">
        <f t="shared" si="60"/>
        <v>0</v>
      </c>
      <c r="BU462" s="123"/>
      <c r="BV462" s="123">
        <f t="shared" si="61"/>
        <v>0</v>
      </c>
      <c r="BW462" s="10">
        <v>1</v>
      </c>
      <c r="BX462" s="7">
        <f t="shared" si="62"/>
        <v>2.6</v>
      </c>
    </row>
    <row r="463" spans="1:76" ht="12.75">
      <c r="A463" s="6">
        <v>2205665620</v>
      </c>
      <c r="B463" s="1">
        <v>1</v>
      </c>
      <c r="C463" s="2">
        <v>39851</v>
      </c>
      <c r="D463" s="3">
        <v>0.33512731481481484</v>
      </c>
      <c r="E463" s="1" t="s">
        <v>89</v>
      </c>
      <c r="F463" s="4">
        <v>13844</v>
      </c>
      <c r="G463" s="1">
        <v>6</v>
      </c>
      <c r="H463" s="1" t="s">
        <v>18</v>
      </c>
      <c r="I463" s="1">
        <v>0</v>
      </c>
      <c r="J463" s="1" t="s">
        <v>90</v>
      </c>
      <c r="K463" s="10">
        <v>3.4</v>
      </c>
      <c r="L463" s="22">
        <f t="shared" si="64"/>
        <v>3.4</v>
      </c>
      <c r="M463" s="10">
        <f t="shared" si="65"/>
        <v>0</v>
      </c>
      <c r="N463" s="10">
        <f t="shared" si="66"/>
        <v>3.4</v>
      </c>
      <c r="O463" s="7"/>
      <c r="BI463" s="334"/>
      <c r="BJ463" s="40">
        <f t="shared" si="63"/>
        <v>0</v>
      </c>
      <c r="BK463" s="75"/>
      <c r="BL463" s="75">
        <f t="shared" si="56"/>
        <v>0</v>
      </c>
      <c r="BM463" s="84"/>
      <c r="BN463" s="84">
        <f t="shared" si="57"/>
        <v>0</v>
      </c>
      <c r="BO463" s="95"/>
      <c r="BP463" s="95">
        <f t="shared" si="58"/>
        <v>0</v>
      </c>
      <c r="BQ463" s="105"/>
      <c r="BR463" s="105">
        <f t="shared" si="59"/>
        <v>0</v>
      </c>
      <c r="BS463" s="115"/>
      <c r="BT463" s="115">
        <f t="shared" si="60"/>
        <v>0</v>
      </c>
      <c r="BU463" s="123"/>
      <c r="BV463" s="123">
        <f t="shared" si="61"/>
        <v>0</v>
      </c>
      <c r="BW463" s="10">
        <v>1</v>
      </c>
      <c r="BX463" s="7">
        <f t="shared" si="62"/>
        <v>3.4</v>
      </c>
    </row>
    <row r="464" spans="1:76" ht="25.5">
      <c r="A464" s="6">
        <v>2205645490</v>
      </c>
      <c r="B464" s="1">
        <v>1</v>
      </c>
      <c r="C464" s="2">
        <v>39849</v>
      </c>
      <c r="D464" s="3">
        <v>0.9373611111111111</v>
      </c>
      <c r="E464" s="4">
        <v>41312</v>
      </c>
      <c r="F464" s="4">
        <v>14208</v>
      </c>
      <c r="G464" s="1">
        <v>5</v>
      </c>
      <c r="H464" s="1" t="s">
        <v>28</v>
      </c>
      <c r="I464" s="1">
        <v>0</v>
      </c>
      <c r="J464" s="1" t="s">
        <v>91</v>
      </c>
      <c r="K464" s="10">
        <v>2.4</v>
      </c>
      <c r="L464" s="22">
        <f t="shared" si="64"/>
        <v>2.4</v>
      </c>
      <c r="M464" s="10">
        <f t="shared" si="65"/>
        <v>0</v>
      </c>
      <c r="N464" s="10">
        <f t="shared" si="66"/>
        <v>2.4</v>
      </c>
      <c r="O464" s="7"/>
      <c r="BI464" s="334"/>
      <c r="BJ464" s="40">
        <f t="shared" si="63"/>
        <v>0</v>
      </c>
      <c r="BK464" s="75"/>
      <c r="BL464" s="75">
        <f t="shared" si="56"/>
        <v>0</v>
      </c>
      <c r="BM464" s="84"/>
      <c r="BN464" s="84">
        <f t="shared" si="57"/>
        <v>0</v>
      </c>
      <c r="BO464" s="95"/>
      <c r="BP464" s="95">
        <f t="shared" si="58"/>
        <v>0</v>
      </c>
      <c r="BQ464" s="105"/>
      <c r="BR464" s="105">
        <f t="shared" si="59"/>
        <v>0</v>
      </c>
      <c r="BS464" s="115"/>
      <c r="BT464" s="115">
        <f t="shared" si="60"/>
        <v>0</v>
      </c>
      <c r="BU464" s="123"/>
      <c r="BV464" s="123">
        <f t="shared" si="61"/>
        <v>0</v>
      </c>
      <c r="BW464" s="10">
        <v>1</v>
      </c>
      <c r="BX464" s="7">
        <f t="shared" si="62"/>
        <v>2.4</v>
      </c>
    </row>
    <row r="465" spans="1:76" ht="25.5">
      <c r="A465" s="118">
        <v>2205642630</v>
      </c>
      <c r="B465" s="119">
        <v>1</v>
      </c>
      <c r="C465" s="120">
        <v>39849</v>
      </c>
      <c r="D465" s="121">
        <v>0.7388310185185185</v>
      </c>
      <c r="E465" s="119" t="s">
        <v>92</v>
      </c>
      <c r="F465" s="122">
        <v>10205</v>
      </c>
      <c r="G465" s="119">
        <v>10</v>
      </c>
      <c r="H465" s="119" t="s">
        <v>14</v>
      </c>
      <c r="I465" s="119">
        <v>0</v>
      </c>
      <c r="J465" s="119" t="s">
        <v>93</v>
      </c>
      <c r="K465" s="123">
        <v>2.8</v>
      </c>
      <c r="L465" s="124">
        <f t="shared" si="64"/>
        <v>2.8</v>
      </c>
      <c r="M465" s="123">
        <f t="shared" si="65"/>
        <v>0</v>
      </c>
      <c r="N465" s="123">
        <f t="shared" si="66"/>
        <v>2.8</v>
      </c>
      <c r="O465" s="125"/>
      <c r="BI465" s="334"/>
      <c r="BJ465" s="40">
        <f t="shared" si="63"/>
        <v>0</v>
      </c>
      <c r="BK465" s="75"/>
      <c r="BL465" s="75">
        <f t="shared" si="56"/>
        <v>0</v>
      </c>
      <c r="BM465" s="84"/>
      <c r="BN465" s="84">
        <f t="shared" si="57"/>
        <v>0</v>
      </c>
      <c r="BO465" s="95"/>
      <c r="BP465" s="95">
        <f t="shared" si="58"/>
        <v>0</v>
      </c>
      <c r="BQ465" s="105"/>
      <c r="BR465" s="105">
        <f t="shared" si="59"/>
        <v>0</v>
      </c>
      <c r="BS465" s="115"/>
      <c r="BT465" s="115">
        <f t="shared" si="60"/>
        <v>0</v>
      </c>
      <c r="BU465" s="123">
        <v>1</v>
      </c>
      <c r="BV465" s="123">
        <f t="shared" si="61"/>
        <v>2.8</v>
      </c>
      <c r="BW465" s="10"/>
      <c r="BX465" s="7">
        <f t="shared" si="62"/>
        <v>0</v>
      </c>
    </row>
    <row r="466" spans="1:76" ht="25.5">
      <c r="A466" s="118">
        <v>2205641580</v>
      </c>
      <c r="B466" s="119">
        <v>1</v>
      </c>
      <c r="C466" s="120">
        <v>39849</v>
      </c>
      <c r="D466" s="121">
        <v>0.6684490740740742</v>
      </c>
      <c r="E466" s="122">
        <v>40907</v>
      </c>
      <c r="F466" s="122">
        <v>10263</v>
      </c>
      <c r="G466" s="119">
        <v>20</v>
      </c>
      <c r="H466" s="119" t="s">
        <v>94</v>
      </c>
      <c r="I466" s="119">
        <v>0</v>
      </c>
      <c r="J466" s="119" t="s">
        <v>93</v>
      </c>
      <c r="K466" s="123">
        <v>3.65</v>
      </c>
      <c r="L466" s="124">
        <f t="shared" si="64"/>
        <v>3.65</v>
      </c>
      <c r="M466" s="123">
        <f t="shared" si="65"/>
        <v>0</v>
      </c>
      <c r="N466" s="123">
        <f t="shared" si="66"/>
        <v>3.65</v>
      </c>
      <c r="O466" s="125"/>
      <c r="BI466" s="334"/>
      <c r="BJ466" s="40">
        <f t="shared" si="63"/>
        <v>0</v>
      </c>
      <c r="BK466" s="75"/>
      <c r="BL466" s="75">
        <f t="shared" si="56"/>
        <v>0</v>
      </c>
      <c r="BM466" s="84"/>
      <c r="BN466" s="84">
        <f t="shared" si="57"/>
        <v>0</v>
      </c>
      <c r="BO466" s="95"/>
      <c r="BP466" s="95">
        <f t="shared" si="58"/>
        <v>0</v>
      </c>
      <c r="BQ466" s="105"/>
      <c r="BR466" s="105">
        <f t="shared" si="59"/>
        <v>0</v>
      </c>
      <c r="BS466" s="115"/>
      <c r="BT466" s="115">
        <f t="shared" si="60"/>
        <v>0</v>
      </c>
      <c r="BU466" s="123">
        <v>1</v>
      </c>
      <c r="BV466" s="123">
        <f t="shared" si="61"/>
        <v>3.65</v>
      </c>
      <c r="BW466" s="10"/>
      <c r="BX466" s="7">
        <f t="shared" si="62"/>
        <v>0</v>
      </c>
    </row>
    <row r="467" spans="1:76" ht="12.75">
      <c r="A467" s="79">
        <v>2205640900</v>
      </c>
      <c r="B467" s="80">
        <v>1</v>
      </c>
      <c r="C467" s="81">
        <v>39849</v>
      </c>
      <c r="D467" s="82">
        <v>0.6182060185185185</v>
      </c>
      <c r="E467" s="83">
        <v>37388</v>
      </c>
      <c r="F467" s="83">
        <v>16018</v>
      </c>
      <c r="G467" s="87">
        <v>1.2548611111111112</v>
      </c>
      <c r="H467" s="80" t="s">
        <v>9</v>
      </c>
      <c r="I467" s="80">
        <v>0</v>
      </c>
      <c r="J467" s="80" t="s">
        <v>56</v>
      </c>
      <c r="K467" s="84">
        <v>3.1</v>
      </c>
      <c r="L467" s="85">
        <f t="shared" si="64"/>
        <v>3.1</v>
      </c>
      <c r="M467" s="84">
        <f t="shared" si="65"/>
        <v>0</v>
      </c>
      <c r="N467" s="84">
        <f t="shared" si="66"/>
        <v>3.1</v>
      </c>
      <c r="O467" s="86"/>
      <c r="BI467" s="334"/>
      <c r="BJ467" s="40">
        <f t="shared" si="63"/>
        <v>0</v>
      </c>
      <c r="BK467" s="75"/>
      <c r="BL467" s="75">
        <f t="shared" si="56"/>
        <v>0</v>
      </c>
      <c r="BM467" s="84">
        <v>1</v>
      </c>
      <c r="BN467" s="84">
        <f t="shared" si="57"/>
        <v>3.1</v>
      </c>
      <c r="BO467" s="95"/>
      <c r="BP467" s="95">
        <f t="shared" si="58"/>
        <v>0</v>
      </c>
      <c r="BQ467" s="105"/>
      <c r="BR467" s="105">
        <f t="shared" si="59"/>
        <v>0</v>
      </c>
      <c r="BS467" s="115"/>
      <c r="BT467" s="115">
        <f t="shared" si="60"/>
        <v>0</v>
      </c>
      <c r="BU467" s="123"/>
      <c r="BV467" s="123">
        <f t="shared" si="61"/>
        <v>0</v>
      </c>
      <c r="BW467" s="10"/>
      <c r="BX467" s="7">
        <f t="shared" si="62"/>
        <v>0</v>
      </c>
    </row>
    <row r="468" spans="1:76" ht="12.75">
      <c r="A468" s="6">
        <v>2205636630</v>
      </c>
      <c r="B468" s="1">
        <v>1</v>
      </c>
      <c r="C468" s="2">
        <v>39849</v>
      </c>
      <c r="D468" s="3">
        <v>0.32166666666666666</v>
      </c>
      <c r="E468" s="4">
        <v>41001</v>
      </c>
      <c r="F468" s="4">
        <v>14533</v>
      </c>
      <c r="G468" s="1">
        <v>10</v>
      </c>
      <c r="H468" s="1" t="s">
        <v>29</v>
      </c>
      <c r="I468" s="1">
        <v>0</v>
      </c>
      <c r="J468" s="1" t="s">
        <v>95</v>
      </c>
      <c r="K468" s="10">
        <v>1.8</v>
      </c>
      <c r="L468" s="22">
        <f t="shared" si="64"/>
        <v>1.8</v>
      </c>
      <c r="M468" s="10">
        <f t="shared" si="65"/>
        <v>0</v>
      </c>
      <c r="N468" s="10">
        <f t="shared" si="66"/>
        <v>1.8</v>
      </c>
      <c r="O468" s="7"/>
      <c r="BI468" s="334"/>
      <c r="BJ468" s="40">
        <f t="shared" si="63"/>
        <v>0</v>
      </c>
      <c r="BK468" s="75"/>
      <c r="BL468" s="75">
        <f t="shared" si="56"/>
        <v>0</v>
      </c>
      <c r="BM468" s="84"/>
      <c r="BN468" s="84">
        <f t="shared" si="57"/>
        <v>0</v>
      </c>
      <c r="BO468" s="95"/>
      <c r="BP468" s="95">
        <f t="shared" si="58"/>
        <v>0</v>
      </c>
      <c r="BQ468" s="105"/>
      <c r="BR468" s="105">
        <f t="shared" si="59"/>
        <v>0</v>
      </c>
      <c r="BS468" s="115"/>
      <c r="BT468" s="115">
        <f t="shared" si="60"/>
        <v>0</v>
      </c>
      <c r="BU468" s="123"/>
      <c r="BV468" s="123">
        <f t="shared" si="61"/>
        <v>0</v>
      </c>
      <c r="BW468" s="10">
        <v>1</v>
      </c>
      <c r="BX468" s="7">
        <f t="shared" si="62"/>
        <v>1.8</v>
      </c>
    </row>
    <row r="469" spans="1:76" ht="12.75">
      <c r="A469" s="79">
        <v>2205634350</v>
      </c>
      <c r="B469" s="80">
        <v>1</v>
      </c>
      <c r="C469" s="81">
        <v>39849</v>
      </c>
      <c r="D469" s="82">
        <v>0.16344907407407408</v>
      </c>
      <c r="E469" s="83">
        <v>36456</v>
      </c>
      <c r="F469" s="83">
        <v>15651</v>
      </c>
      <c r="G469" s="88">
        <v>0.9222222222222222</v>
      </c>
      <c r="H469" s="80" t="s">
        <v>16</v>
      </c>
      <c r="I469" s="80">
        <v>0</v>
      </c>
      <c r="J469" s="80" t="s">
        <v>56</v>
      </c>
      <c r="K469" s="84">
        <v>3.2</v>
      </c>
      <c r="L469" s="85">
        <f t="shared" si="64"/>
        <v>3.2</v>
      </c>
      <c r="M469" s="84">
        <f t="shared" si="65"/>
        <v>0</v>
      </c>
      <c r="N469" s="84">
        <f t="shared" si="66"/>
        <v>3.2</v>
      </c>
      <c r="O469" s="86"/>
      <c r="BI469" s="334"/>
      <c r="BJ469" s="40">
        <f t="shared" si="63"/>
        <v>0</v>
      </c>
      <c r="BK469" s="75"/>
      <c r="BL469" s="75">
        <f t="shared" si="56"/>
        <v>0</v>
      </c>
      <c r="BM469" s="84">
        <v>1</v>
      </c>
      <c r="BN469" s="84">
        <f t="shared" si="57"/>
        <v>3.2</v>
      </c>
      <c r="BO469" s="95"/>
      <c r="BP469" s="95">
        <f t="shared" si="58"/>
        <v>0</v>
      </c>
      <c r="BQ469" s="105"/>
      <c r="BR469" s="105">
        <f t="shared" si="59"/>
        <v>0</v>
      </c>
      <c r="BS469" s="115"/>
      <c r="BT469" s="115">
        <f t="shared" si="60"/>
        <v>0</v>
      </c>
      <c r="BU469" s="123"/>
      <c r="BV469" s="123">
        <f t="shared" si="61"/>
        <v>0</v>
      </c>
      <c r="BW469" s="10"/>
      <c r="BX469" s="7">
        <f t="shared" si="62"/>
        <v>0</v>
      </c>
    </row>
    <row r="470" spans="1:76" ht="25.5">
      <c r="A470" s="6">
        <v>2205627770</v>
      </c>
      <c r="B470" s="1">
        <v>1</v>
      </c>
      <c r="C470" s="2">
        <v>39848</v>
      </c>
      <c r="D470" s="3">
        <v>0.7066203703703704</v>
      </c>
      <c r="E470" s="4">
        <v>42928</v>
      </c>
      <c r="F470" s="4">
        <v>12764</v>
      </c>
      <c r="G470" s="1">
        <v>10</v>
      </c>
      <c r="H470" s="1" t="s">
        <v>31</v>
      </c>
      <c r="I470" s="1">
        <v>0</v>
      </c>
      <c r="J470" s="1" t="s">
        <v>96</v>
      </c>
      <c r="K470" s="10">
        <v>2</v>
      </c>
      <c r="L470" s="22">
        <f t="shared" si="64"/>
        <v>2</v>
      </c>
      <c r="M470" s="10">
        <f t="shared" si="65"/>
        <v>0</v>
      </c>
      <c r="N470" s="10">
        <f t="shared" si="66"/>
        <v>2</v>
      </c>
      <c r="O470" s="7"/>
      <c r="BI470" s="334"/>
      <c r="BJ470" s="40">
        <f t="shared" si="63"/>
        <v>0</v>
      </c>
      <c r="BK470" s="75"/>
      <c r="BL470" s="75">
        <f t="shared" si="56"/>
        <v>0</v>
      </c>
      <c r="BM470" s="84"/>
      <c r="BN470" s="84">
        <f t="shared" si="57"/>
        <v>0</v>
      </c>
      <c r="BO470" s="95"/>
      <c r="BP470" s="95">
        <f t="shared" si="58"/>
        <v>0</v>
      </c>
      <c r="BQ470" s="105"/>
      <c r="BR470" s="105">
        <f t="shared" si="59"/>
        <v>0</v>
      </c>
      <c r="BS470" s="115"/>
      <c r="BT470" s="115">
        <f t="shared" si="60"/>
        <v>0</v>
      </c>
      <c r="BU470" s="123"/>
      <c r="BV470" s="123">
        <f t="shared" si="61"/>
        <v>0</v>
      </c>
      <c r="BW470" s="10">
        <v>1</v>
      </c>
      <c r="BX470" s="7">
        <f t="shared" si="62"/>
        <v>2</v>
      </c>
    </row>
    <row r="471" spans="1:76" ht="25.5">
      <c r="A471" s="6">
        <v>2205615370</v>
      </c>
      <c r="B471" s="1">
        <v>1</v>
      </c>
      <c r="C471" s="2">
        <v>39847</v>
      </c>
      <c r="D471" s="3">
        <v>0.8453472222222222</v>
      </c>
      <c r="E471" s="4">
        <v>43957</v>
      </c>
      <c r="F471" s="4">
        <v>10518</v>
      </c>
      <c r="G471" s="5">
        <v>0.25625</v>
      </c>
      <c r="H471" s="1" t="s">
        <v>97</v>
      </c>
      <c r="I471" s="1">
        <v>0</v>
      </c>
      <c r="J471" s="1" t="s">
        <v>98</v>
      </c>
      <c r="K471" s="10">
        <v>1.4</v>
      </c>
      <c r="L471" s="22">
        <f t="shared" si="64"/>
        <v>1.4</v>
      </c>
      <c r="M471" s="10">
        <f t="shared" si="65"/>
        <v>0</v>
      </c>
      <c r="N471" s="10">
        <f t="shared" si="66"/>
        <v>1.4</v>
      </c>
      <c r="O471" s="7"/>
      <c r="BI471" s="334"/>
      <c r="BJ471" s="40">
        <f t="shared" si="63"/>
        <v>0</v>
      </c>
      <c r="BK471" s="75"/>
      <c r="BL471" s="75">
        <f t="shared" si="56"/>
        <v>0</v>
      </c>
      <c r="BM471" s="84"/>
      <c r="BN471" s="84">
        <f t="shared" si="57"/>
        <v>0</v>
      </c>
      <c r="BO471" s="95"/>
      <c r="BP471" s="95">
        <f t="shared" si="58"/>
        <v>0</v>
      </c>
      <c r="BQ471" s="105"/>
      <c r="BR471" s="105">
        <f t="shared" si="59"/>
        <v>0</v>
      </c>
      <c r="BS471" s="115"/>
      <c r="BT471" s="115">
        <f t="shared" si="60"/>
        <v>0</v>
      </c>
      <c r="BU471" s="123"/>
      <c r="BV471" s="123">
        <f t="shared" si="61"/>
        <v>0</v>
      </c>
      <c r="BW471" s="10">
        <v>1</v>
      </c>
      <c r="BX471" s="7">
        <f t="shared" si="62"/>
        <v>1.4</v>
      </c>
    </row>
    <row r="472" spans="1:76" ht="25.5">
      <c r="A472" s="6">
        <v>2205583310</v>
      </c>
      <c r="B472" s="1">
        <v>1</v>
      </c>
      <c r="C472" s="2">
        <v>39845</v>
      </c>
      <c r="D472" s="3">
        <v>0.6194444444444445</v>
      </c>
      <c r="E472" s="4">
        <v>44009</v>
      </c>
      <c r="F472" s="4">
        <v>8685</v>
      </c>
      <c r="G472" s="5">
        <v>0.2138888888888889</v>
      </c>
      <c r="H472" s="1" t="s">
        <v>38</v>
      </c>
      <c r="I472" s="1">
        <v>0</v>
      </c>
      <c r="J472" s="1" t="s">
        <v>99</v>
      </c>
      <c r="K472" s="10">
        <v>3.8</v>
      </c>
      <c r="L472" s="22">
        <f t="shared" si="64"/>
        <v>3.8</v>
      </c>
      <c r="M472" s="10">
        <f t="shared" si="65"/>
        <v>0</v>
      </c>
      <c r="N472" s="10">
        <f t="shared" si="66"/>
        <v>3.8</v>
      </c>
      <c r="O472" s="7"/>
      <c r="BI472" s="334"/>
      <c r="BJ472" s="40">
        <f t="shared" si="63"/>
        <v>0</v>
      </c>
      <c r="BK472" s="75"/>
      <c r="BL472" s="75">
        <f t="shared" si="56"/>
        <v>0</v>
      </c>
      <c r="BM472" s="84"/>
      <c r="BN472" s="84">
        <f t="shared" si="57"/>
        <v>0</v>
      </c>
      <c r="BO472" s="95"/>
      <c r="BP472" s="95">
        <f t="shared" si="58"/>
        <v>0</v>
      </c>
      <c r="BQ472" s="105"/>
      <c r="BR472" s="105">
        <f t="shared" si="59"/>
        <v>0</v>
      </c>
      <c r="BS472" s="115"/>
      <c r="BT472" s="115">
        <f t="shared" si="60"/>
        <v>0</v>
      </c>
      <c r="BU472" s="123"/>
      <c r="BV472" s="123">
        <f t="shared" si="61"/>
        <v>0</v>
      </c>
      <c r="BW472" s="10">
        <v>1</v>
      </c>
      <c r="BX472" s="7">
        <f t="shared" si="62"/>
        <v>3.8</v>
      </c>
    </row>
    <row r="473" spans="1:76" ht="12.75">
      <c r="A473" s="34">
        <v>2205577920</v>
      </c>
      <c r="B473" s="35">
        <v>1</v>
      </c>
      <c r="C473" s="36">
        <v>39845</v>
      </c>
      <c r="D473" s="37">
        <v>0.24449074074074073</v>
      </c>
      <c r="E473" s="38">
        <v>42319</v>
      </c>
      <c r="F473" s="38">
        <v>13471</v>
      </c>
      <c r="G473" s="39">
        <v>0.3756944444444445</v>
      </c>
      <c r="H473" s="35" t="s">
        <v>32</v>
      </c>
      <c r="I473" s="35">
        <v>1</v>
      </c>
      <c r="J473" s="35" t="s">
        <v>12</v>
      </c>
      <c r="K473" s="40">
        <v>2.2</v>
      </c>
      <c r="L473" s="41">
        <f t="shared" si="64"/>
        <v>2.2</v>
      </c>
      <c r="M473" s="40">
        <f t="shared" si="65"/>
        <v>2.2</v>
      </c>
      <c r="N473" s="40">
        <f t="shared" si="66"/>
        <v>0</v>
      </c>
      <c r="O473" s="42"/>
      <c r="BI473" s="334">
        <v>1</v>
      </c>
      <c r="BJ473" s="40">
        <f t="shared" si="63"/>
        <v>2.2</v>
      </c>
      <c r="BK473" s="75"/>
      <c r="BL473" s="75">
        <f t="shared" si="56"/>
        <v>0</v>
      </c>
      <c r="BM473" s="84"/>
      <c r="BN473" s="84">
        <f t="shared" si="57"/>
        <v>0</v>
      </c>
      <c r="BO473" s="95"/>
      <c r="BP473" s="95">
        <f t="shared" si="58"/>
        <v>0</v>
      </c>
      <c r="BQ473" s="105"/>
      <c r="BR473" s="105">
        <f t="shared" si="59"/>
        <v>0</v>
      </c>
      <c r="BS473" s="115"/>
      <c r="BT473" s="115">
        <f t="shared" si="60"/>
        <v>0</v>
      </c>
      <c r="BU473" s="123"/>
      <c r="BV473" s="123">
        <f t="shared" si="61"/>
        <v>0</v>
      </c>
      <c r="BW473" s="10"/>
      <c r="BX473" s="7">
        <f t="shared" si="62"/>
        <v>0</v>
      </c>
    </row>
    <row r="474" spans="1:76" ht="12.75">
      <c r="A474" s="6">
        <v>2205574970</v>
      </c>
      <c r="B474" s="1">
        <v>1</v>
      </c>
      <c r="C474" s="2">
        <v>39845</v>
      </c>
      <c r="D474" s="3">
        <v>0.0396875</v>
      </c>
      <c r="E474" s="4">
        <v>38648</v>
      </c>
      <c r="F474" s="4">
        <v>20284</v>
      </c>
      <c r="G474" s="1">
        <v>35</v>
      </c>
      <c r="H474" s="1" t="s">
        <v>100</v>
      </c>
      <c r="I474" s="1">
        <v>0</v>
      </c>
      <c r="J474" s="1" t="s">
        <v>101</v>
      </c>
      <c r="K474" s="10">
        <v>4.8</v>
      </c>
      <c r="L474" s="22">
        <f t="shared" si="64"/>
        <v>4.8</v>
      </c>
      <c r="M474" s="10">
        <f t="shared" si="65"/>
        <v>0</v>
      </c>
      <c r="N474" s="10">
        <f t="shared" si="66"/>
        <v>4.8</v>
      </c>
      <c r="O474" s="7"/>
      <c r="BI474" s="334"/>
      <c r="BJ474" s="40">
        <f t="shared" si="63"/>
        <v>0</v>
      </c>
      <c r="BK474" s="75"/>
      <c r="BL474" s="75">
        <f t="shared" si="56"/>
        <v>0</v>
      </c>
      <c r="BM474" s="84"/>
      <c r="BN474" s="84">
        <f t="shared" si="57"/>
        <v>0</v>
      </c>
      <c r="BO474" s="95"/>
      <c r="BP474" s="95">
        <f t="shared" si="58"/>
        <v>0</v>
      </c>
      <c r="BQ474" s="105"/>
      <c r="BR474" s="105">
        <f t="shared" si="59"/>
        <v>0</v>
      </c>
      <c r="BS474" s="115"/>
      <c r="BT474" s="115">
        <f t="shared" si="60"/>
        <v>0</v>
      </c>
      <c r="BU474" s="123"/>
      <c r="BV474" s="123">
        <f t="shared" si="61"/>
        <v>0</v>
      </c>
      <c r="BW474" s="10">
        <v>1</v>
      </c>
      <c r="BX474" s="7">
        <f t="shared" si="62"/>
        <v>4.8</v>
      </c>
    </row>
    <row r="475" spans="1:76" ht="12.75">
      <c r="A475" s="9"/>
      <c r="B475" s="10">
        <f>SUM(B437:B474)</f>
        <v>38</v>
      </c>
      <c r="C475" s="10"/>
      <c r="D475" s="10"/>
      <c r="E475" s="10"/>
      <c r="F475" s="55"/>
      <c r="G475" s="55"/>
      <c r="H475" s="59" t="s">
        <v>149</v>
      </c>
      <c r="I475" s="40">
        <f>SUM(I437:I474)</f>
        <v>10</v>
      </c>
      <c r="J475" s="56">
        <f>I475/B475*100</f>
        <v>26.31578947368421</v>
      </c>
      <c r="K475" s="40" t="s">
        <v>138</v>
      </c>
      <c r="L475" s="10">
        <f>SUM(L437:L474)</f>
        <v>111.15</v>
      </c>
      <c r="M475" s="40">
        <f>SUM(M437:M474)</f>
        <v>21.8</v>
      </c>
      <c r="N475" s="10">
        <f>SUM(N437:N474)</f>
        <v>89.35</v>
      </c>
      <c r="O475" s="7"/>
      <c r="BI475" s="334"/>
      <c r="BJ475" s="40"/>
      <c r="BK475" s="75"/>
      <c r="BL475" s="75"/>
      <c r="BM475" s="84"/>
      <c r="BN475" s="84"/>
      <c r="BO475" s="95"/>
      <c r="BP475" s="95"/>
      <c r="BQ475" s="105"/>
      <c r="BR475" s="105"/>
      <c r="BS475" s="115"/>
      <c r="BT475" s="115"/>
      <c r="BU475" s="123"/>
      <c r="BV475" s="123"/>
      <c r="BW475" s="10"/>
      <c r="BX475" s="7"/>
    </row>
    <row r="476" spans="1:76" ht="13.5" thickBot="1">
      <c r="A476" s="25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52">
        <f>M476+N476</f>
        <v>100</v>
      </c>
      <c r="M476" s="58">
        <f>M475/L475*100</f>
        <v>19.613135402609085</v>
      </c>
      <c r="N476" s="53">
        <f>N475/L475*100</f>
        <v>80.38686459739091</v>
      </c>
      <c r="O476" s="14" t="s">
        <v>138</v>
      </c>
      <c r="BI476" s="334"/>
      <c r="BJ476" s="40">
        <f t="shared" si="63"/>
        <v>0</v>
      </c>
      <c r="BK476" s="75"/>
      <c r="BL476" s="75">
        <f t="shared" si="56"/>
        <v>0</v>
      </c>
      <c r="BM476" s="84"/>
      <c r="BN476" s="84">
        <f t="shared" si="57"/>
        <v>0</v>
      </c>
      <c r="BO476" s="95"/>
      <c r="BP476" s="95">
        <f t="shared" si="58"/>
        <v>0</v>
      </c>
      <c r="BQ476" s="105"/>
      <c r="BR476" s="105">
        <f t="shared" si="59"/>
        <v>0</v>
      </c>
      <c r="BS476" s="115"/>
      <c r="BT476" s="115">
        <f t="shared" si="60"/>
        <v>0</v>
      </c>
      <c r="BU476" s="123"/>
      <c r="BV476" s="123">
        <f t="shared" si="61"/>
        <v>0</v>
      </c>
      <c r="BW476" s="10"/>
      <c r="BX476" s="7">
        <f t="shared" si="62"/>
        <v>0</v>
      </c>
    </row>
    <row r="477" spans="1:76" ht="12.75">
      <c r="A477" s="586" t="s">
        <v>218</v>
      </c>
      <c r="B477" s="587"/>
      <c r="C477" s="587"/>
      <c r="D477" s="587"/>
      <c r="E477" s="587"/>
      <c r="F477" s="587"/>
      <c r="G477" s="587"/>
      <c r="H477" s="587"/>
      <c r="I477" s="587"/>
      <c r="J477" s="587"/>
      <c r="K477" s="587"/>
      <c r="L477" s="581"/>
      <c r="M477" s="581"/>
      <c r="N477" s="581"/>
      <c r="O477" s="15"/>
      <c r="BI477" s="334"/>
      <c r="BJ477" s="40">
        <f t="shared" si="63"/>
        <v>0</v>
      </c>
      <c r="BK477" s="75"/>
      <c r="BL477" s="75">
        <f t="shared" si="56"/>
        <v>0</v>
      </c>
      <c r="BM477" s="84"/>
      <c r="BN477" s="84">
        <f t="shared" si="57"/>
        <v>0</v>
      </c>
      <c r="BO477" s="95"/>
      <c r="BP477" s="95">
        <f t="shared" si="58"/>
        <v>0</v>
      </c>
      <c r="BQ477" s="105"/>
      <c r="BR477" s="105">
        <f t="shared" si="59"/>
        <v>0</v>
      </c>
      <c r="BS477" s="115"/>
      <c r="BT477" s="115">
        <f t="shared" si="60"/>
        <v>0</v>
      </c>
      <c r="BU477" s="123"/>
      <c r="BV477" s="123">
        <f t="shared" si="61"/>
        <v>0</v>
      </c>
      <c r="BW477" s="10"/>
      <c r="BX477" s="7">
        <f t="shared" si="62"/>
        <v>0</v>
      </c>
    </row>
    <row r="478" spans="1:76" ht="63.75">
      <c r="A478" s="29" t="s">
        <v>0</v>
      </c>
      <c r="B478" s="30" t="s">
        <v>1</v>
      </c>
      <c r="C478" s="30" t="s">
        <v>2</v>
      </c>
      <c r="D478" s="30" t="s">
        <v>3</v>
      </c>
      <c r="E478" s="30" t="s">
        <v>4</v>
      </c>
      <c r="F478" s="30" t="s">
        <v>5</v>
      </c>
      <c r="G478" s="30" t="s">
        <v>6</v>
      </c>
      <c r="H478" s="30" t="s">
        <v>7</v>
      </c>
      <c r="I478" s="30" t="s">
        <v>1</v>
      </c>
      <c r="J478" s="30" t="s">
        <v>8</v>
      </c>
      <c r="K478" s="31" t="s">
        <v>145</v>
      </c>
      <c r="L478" s="32" t="s">
        <v>144</v>
      </c>
      <c r="M478" s="32" t="s">
        <v>143</v>
      </c>
      <c r="N478" s="32" t="s">
        <v>142</v>
      </c>
      <c r="O478" s="33" t="s">
        <v>138</v>
      </c>
      <c r="BI478" s="334"/>
      <c r="BJ478" s="40"/>
      <c r="BK478" s="75"/>
      <c r="BL478" s="75"/>
      <c r="BM478" s="84"/>
      <c r="BN478" s="84"/>
      <c r="BO478" s="95"/>
      <c r="BP478" s="95"/>
      <c r="BQ478" s="105"/>
      <c r="BR478" s="105"/>
      <c r="BS478" s="115"/>
      <c r="BT478" s="115"/>
      <c r="BU478" s="123"/>
      <c r="BV478" s="123"/>
      <c r="BW478" s="10"/>
      <c r="BX478" s="7"/>
    </row>
    <row r="479" spans="1:76" ht="12.75">
      <c r="A479" s="34">
        <v>2205559400</v>
      </c>
      <c r="B479" s="35">
        <v>1</v>
      </c>
      <c r="C479" s="36">
        <v>39843</v>
      </c>
      <c r="D479" s="37">
        <v>0.9583449074074074</v>
      </c>
      <c r="E479" s="38">
        <v>42343</v>
      </c>
      <c r="F479" s="38">
        <v>13358</v>
      </c>
      <c r="G479" s="35">
        <v>10</v>
      </c>
      <c r="H479" s="35" t="s">
        <v>40</v>
      </c>
      <c r="I479" s="35">
        <v>1</v>
      </c>
      <c r="J479" s="35" t="s">
        <v>12</v>
      </c>
      <c r="K479" s="40">
        <v>2.3</v>
      </c>
      <c r="L479" s="41">
        <f aca="true" t="shared" si="67" ref="L479:L521">K479</f>
        <v>2.3</v>
      </c>
      <c r="M479" s="40">
        <f>I479*K479</f>
        <v>2.3</v>
      </c>
      <c r="N479" s="40">
        <f>K479-M479</f>
        <v>0</v>
      </c>
      <c r="O479" s="42"/>
      <c r="BI479" s="334">
        <v>1</v>
      </c>
      <c r="BJ479" s="40">
        <f t="shared" si="63"/>
        <v>2.3</v>
      </c>
      <c r="BK479" s="75"/>
      <c r="BL479" s="75">
        <f t="shared" si="56"/>
        <v>0</v>
      </c>
      <c r="BM479" s="84"/>
      <c r="BN479" s="84">
        <f t="shared" si="57"/>
        <v>0</v>
      </c>
      <c r="BO479" s="95"/>
      <c r="BP479" s="95">
        <f t="shared" si="58"/>
        <v>0</v>
      </c>
      <c r="BQ479" s="105"/>
      <c r="BR479" s="105">
        <f t="shared" si="59"/>
        <v>0</v>
      </c>
      <c r="BS479" s="115"/>
      <c r="BT479" s="115">
        <f t="shared" si="60"/>
        <v>0</v>
      </c>
      <c r="BU479" s="123"/>
      <c r="BV479" s="123">
        <f t="shared" si="61"/>
        <v>0</v>
      </c>
      <c r="BW479" s="10"/>
      <c r="BX479" s="7">
        <f t="shared" si="62"/>
        <v>0</v>
      </c>
    </row>
    <row r="480" spans="1:76" ht="12.75">
      <c r="A480" s="34">
        <v>2205558740</v>
      </c>
      <c r="B480" s="35">
        <v>1</v>
      </c>
      <c r="C480" s="36">
        <v>39843</v>
      </c>
      <c r="D480" s="37">
        <v>0.9127199074074074</v>
      </c>
      <c r="E480" s="38">
        <v>42348</v>
      </c>
      <c r="F480" s="38">
        <v>13364</v>
      </c>
      <c r="G480" s="39">
        <v>0.41805555555555557</v>
      </c>
      <c r="H480" s="35" t="s">
        <v>22</v>
      </c>
      <c r="I480" s="35">
        <v>1</v>
      </c>
      <c r="J480" s="35" t="s">
        <v>12</v>
      </c>
      <c r="K480" s="40">
        <v>2.5</v>
      </c>
      <c r="L480" s="41">
        <f t="shared" si="67"/>
        <v>2.5</v>
      </c>
      <c r="M480" s="40">
        <f aca="true" t="shared" si="68" ref="M480:M521">I480*K480</f>
        <v>2.5</v>
      </c>
      <c r="N480" s="40">
        <f aca="true" t="shared" si="69" ref="N480:N521">K480-M480</f>
        <v>0</v>
      </c>
      <c r="O480" s="42"/>
      <c r="BI480" s="334">
        <v>1</v>
      </c>
      <c r="BJ480" s="40">
        <f t="shared" si="63"/>
        <v>2.5</v>
      </c>
      <c r="BK480" s="75"/>
      <c r="BL480" s="75">
        <f t="shared" si="56"/>
        <v>0</v>
      </c>
      <c r="BM480" s="84"/>
      <c r="BN480" s="84">
        <f t="shared" si="57"/>
        <v>0</v>
      </c>
      <c r="BO480" s="95"/>
      <c r="BP480" s="95">
        <f t="shared" si="58"/>
        <v>0</v>
      </c>
      <c r="BQ480" s="105"/>
      <c r="BR480" s="105">
        <f t="shared" si="59"/>
        <v>0</v>
      </c>
      <c r="BS480" s="115"/>
      <c r="BT480" s="115">
        <f t="shared" si="60"/>
        <v>0</v>
      </c>
      <c r="BU480" s="123"/>
      <c r="BV480" s="123">
        <f t="shared" si="61"/>
        <v>0</v>
      </c>
      <c r="BW480" s="10"/>
      <c r="BX480" s="7">
        <f t="shared" si="62"/>
        <v>0</v>
      </c>
    </row>
    <row r="481" spans="1:76" ht="12.75">
      <c r="A481" s="6">
        <v>2205558530</v>
      </c>
      <c r="B481" s="1">
        <v>1</v>
      </c>
      <c r="C481" s="2">
        <v>39843</v>
      </c>
      <c r="D481" s="3">
        <v>0.8982986111111111</v>
      </c>
      <c r="E481" s="4">
        <v>41951</v>
      </c>
      <c r="F481" s="4">
        <v>12462</v>
      </c>
      <c r="G481" s="5">
        <v>0.25625</v>
      </c>
      <c r="H481" s="1" t="s">
        <v>31</v>
      </c>
      <c r="I481" s="1">
        <v>0</v>
      </c>
      <c r="J481" s="1" t="s">
        <v>102</v>
      </c>
      <c r="K481" s="10">
        <v>2</v>
      </c>
      <c r="L481" s="22">
        <f t="shared" si="67"/>
        <v>2</v>
      </c>
      <c r="M481" s="10">
        <f t="shared" si="68"/>
        <v>0</v>
      </c>
      <c r="N481" s="10">
        <f t="shared" si="69"/>
        <v>2</v>
      </c>
      <c r="O481" s="7"/>
      <c r="BI481" s="334"/>
      <c r="BJ481" s="40">
        <f t="shared" si="63"/>
        <v>0</v>
      </c>
      <c r="BK481" s="75"/>
      <c r="BL481" s="75">
        <f t="shared" si="56"/>
        <v>0</v>
      </c>
      <c r="BM481" s="84"/>
      <c r="BN481" s="84">
        <f t="shared" si="57"/>
        <v>0</v>
      </c>
      <c r="BO481" s="95"/>
      <c r="BP481" s="95">
        <f t="shared" si="58"/>
        <v>0</v>
      </c>
      <c r="BQ481" s="105"/>
      <c r="BR481" s="105">
        <f t="shared" si="59"/>
        <v>0</v>
      </c>
      <c r="BS481" s="115"/>
      <c r="BT481" s="115">
        <f t="shared" si="60"/>
        <v>0</v>
      </c>
      <c r="BU481" s="123"/>
      <c r="BV481" s="123">
        <f t="shared" si="61"/>
        <v>0</v>
      </c>
      <c r="BW481" s="10">
        <v>1</v>
      </c>
      <c r="BX481" s="7">
        <f t="shared" si="62"/>
        <v>2</v>
      </c>
    </row>
    <row r="482" spans="1:76" ht="12.75">
      <c r="A482" s="6">
        <v>2205558370</v>
      </c>
      <c r="B482" s="1">
        <v>1</v>
      </c>
      <c r="C482" s="2">
        <v>39843</v>
      </c>
      <c r="D482" s="3">
        <v>0.8872800925925927</v>
      </c>
      <c r="E482" s="4">
        <v>41961</v>
      </c>
      <c r="F482" s="4">
        <v>12467</v>
      </c>
      <c r="G482" s="1">
        <v>8</v>
      </c>
      <c r="H482" s="1" t="s">
        <v>63</v>
      </c>
      <c r="I482" s="1">
        <v>0</v>
      </c>
      <c r="J482" s="1" t="s">
        <v>102</v>
      </c>
      <c r="K482" s="10">
        <v>2.1</v>
      </c>
      <c r="L482" s="22">
        <f t="shared" si="67"/>
        <v>2.1</v>
      </c>
      <c r="M482" s="10">
        <f t="shared" si="68"/>
        <v>0</v>
      </c>
      <c r="N482" s="10">
        <f t="shared" si="69"/>
        <v>2.1</v>
      </c>
      <c r="O482" s="7"/>
      <c r="BI482" s="334"/>
      <c r="BJ482" s="40">
        <f t="shared" si="63"/>
        <v>0</v>
      </c>
      <c r="BK482" s="75"/>
      <c r="BL482" s="75">
        <f t="shared" si="56"/>
        <v>0</v>
      </c>
      <c r="BM482" s="84"/>
      <c r="BN482" s="84">
        <f t="shared" si="57"/>
        <v>0</v>
      </c>
      <c r="BO482" s="95"/>
      <c r="BP482" s="95">
        <f t="shared" si="58"/>
        <v>0</v>
      </c>
      <c r="BQ482" s="105"/>
      <c r="BR482" s="105">
        <f t="shared" si="59"/>
        <v>0</v>
      </c>
      <c r="BS482" s="115"/>
      <c r="BT482" s="115">
        <f t="shared" si="60"/>
        <v>0</v>
      </c>
      <c r="BU482" s="123"/>
      <c r="BV482" s="123">
        <f t="shared" si="61"/>
        <v>0</v>
      </c>
      <c r="BW482" s="10">
        <v>1</v>
      </c>
      <c r="BX482" s="7">
        <f t="shared" si="62"/>
        <v>2.1</v>
      </c>
    </row>
    <row r="483" spans="1:76" ht="12.75">
      <c r="A483" s="34">
        <v>2205545990</v>
      </c>
      <c r="B483" s="35">
        <v>1</v>
      </c>
      <c r="C483" s="36">
        <v>39843</v>
      </c>
      <c r="D483" s="37">
        <v>0.02711805555555555</v>
      </c>
      <c r="E483" s="38">
        <v>42339</v>
      </c>
      <c r="F483" s="38">
        <v>13354</v>
      </c>
      <c r="G483" s="39">
        <v>0.3763888888888889</v>
      </c>
      <c r="H483" s="35" t="s">
        <v>22</v>
      </c>
      <c r="I483" s="35">
        <v>1</v>
      </c>
      <c r="J483" s="35" t="s">
        <v>12</v>
      </c>
      <c r="K483" s="40">
        <v>2.5</v>
      </c>
      <c r="L483" s="41">
        <f t="shared" si="67"/>
        <v>2.5</v>
      </c>
      <c r="M483" s="40">
        <f t="shared" si="68"/>
        <v>2.5</v>
      </c>
      <c r="N483" s="40">
        <f t="shared" si="69"/>
        <v>0</v>
      </c>
      <c r="O483" s="42"/>
      <c r="BI483" s="334">
        <v>1</v>
      </c>
      <c r="BJ483" s="40">
        <f t="shared" si="63"/>
        <v>2.5</v>
      </c>
      <c r="BK483" s="75"/>
      <c r="BL483" s="75">
        <f t="shared" si="56"/>
        <v>0</v>
      </c>
      <c r="BM483" s="84"/>
      <c r="BN483" s="84">
        <f t="shared" si="57"/>
        <v>0</v>
      </c>
      <c r="BO483" s="95"/>
      <c r="BP483" s="95">
        <f t="shared" si="58"/>
        <v>0</v>
      </c>
      <c r="BQ483" s="105"/>
      <c r="BR483" s="105">
        <f t="shared" si="59"/>
        <v>0</v>
      </c>
      <c r="BS483" s="115"/>
      <c r="BT483" s="115">
        <f t="shared" si="60"/>
        <v>0</v>
      </c>
      <c r="BU483" s="123"/>
      <c r="BV483" s="123">
        <f t="shared" si="61"/>
        <v>0</v>
      </c>
      <c r="BW483" s="10"/>
      <c r="BX483" s="7">
        <f t="shared" si="62"/>
        <v>0</v>
      </c>
    </row>
    <row r="484" spans="1:76" ht="38.25">
      <c r="A484" s="6">
        <v>2205517010</v>
      </c>
      <c r="B484" s="1">
        <v>1</v>
      </c>
      <c r="C484" s="2">
        <v>39841</v>
      </c>
      <c r="D484" s="3">
        <v>0.015162037037037036</v>
      </c>
      <c r="E484" s="4">
        <v>38064</v>
      </c>
      <c r="F484" s="4">
        <v>16209</v>
      </c>
      <c r="G484" s="5">
        <v>0.2923611111111111</v>
      </c>
      <c r="H484" s="1" t="s">
        <v>27</v>
      </c>
      <c r="I484" s="1">
        <v>0</v>
      </c>
      <c r="J484" s="1" t="s">
        <v>103</v>
      </c>
      <c r="K484" s="10">
        <v>3</v>
      </c>
      <c r="L484" s="22">
        <f t="shared" si="67"/>
        <v>3</v>
      </c>
      <c r="M484" s="10">
        <f t="shared" si="68"/>
        <v>0</v>
      </c>
      <c r="N484" s="10">
        <f t="shared" si="69"/>
        <v>3</v>
      </c>
      <c r="O484" s="7"/>
      <c r="BI484" s="334"/>
      <c r="BJ484" s="40">
        <f t="shared" si="63"/>
        <v>0</v>
      </c>
      <c r="BK484" s="75"/>
      <c r="BL484" s="75">
        <f t="shared" si="56"/>
        <v>0</v>
      </c>
      <c r="BM484" s="84"/>
      <c r="BN484" s="84">
        <f t="shared" si="57"/>
        <v>0</v>
      </c>
      <c r="BO484" s="95"/>
      <c r="BP484" s="95">
        <f t="shared" si="58"/>
        <v>0</v>
      </c>
      <c r="BQ484" s="105"/>
      <c r="BR484" s="105">
        <f t="shared" si="59"/>
        <v>0</v>
      </c>
      <c r="BS484" s="115"/>
      <c r="BT484" s="115">
        <f t="shared" si="60"/>
        <v>0</v>
      </c>
      <c r="BU484" s="123"/>
      <c r="BV484" s="123">
        <f t="shared" si="61"/>
        <v>0</v>
      </c>
      <c r="BW484" s="10">
        <v>1</v>
      </c>
      <c r="BX484" s="7">
        <f t="shared" si="62"/>
        <v>3</v>
      </c>
    </row>
    <row r="485" spans="1:76" ht="12.75">
      <c r="A485" s="79">
        <v>2205493320</v>
      </c>
      <c r="B485" s="80">
        <v>1</v>
      </c>
      <c r="C485" s="81">
        <v>39839</v>
      </c>
      <c r="D485" s="82">
        <v>0.36978009259259265</v>
      </c>
      <c r="E485" s="83">
        <v>37406</v>
      </c>
      <c r="F485" s="83">
        <v>16023</v>
      </c>
      <c r="G485" s="88">
        <v>0.42291666666666666</v>
      </c>
      <c r="H485" s="80" t="s">
        <v>28</v>
      </c>
      <c r="I485" s="80">
        <v>0</v>
      </c>
      <c r="J485" s="80" t="s">
        <v>56</v>
      </c>
      <c r="K485" s="84">
        <v>2.4</v>
      </c>
      <c r="L485" s="85">
        <f t="shared" si="67"/>
        <v>2.4</v>
      </c>
      <c r="M485" s="84">
        <f t="shared" si="68"/>
        <v>0</v>
      </c>
      <c r="N485" s="84">
        <f t="shared" si="69"/>
        <v>2.4</v>
      </c>
      <c r="O485" s="86"/>
      <c r="BI485" s="334"/>
      <c r="BJ485" s="40">
        <f t="shared" si="63"/>
        <v>0</v>
      </c>
      <c r="BK485" s="75"/>
      <c r="BL485" s="75">
        <f aca="true" t="shared" si="70" ref="BL485:BL521">K485*BK485</f>
        <v>0</v>
      </c>
      <c r="BM485" s="84">
        <v>1</v>
      </c>
      <c r="BN485" s="84">
        <f aca="true" t="shared" si="71" ref="BN485:BN521">K485*BM485</f>
        <v>2.4</v>
      </c>
      <c r="BO485" s="95"/>
      <c r="BP485" s="95">
        <f aca="true" t="shared" si="72" ref="BP485:BP521">K485*BO485</f>
        <v>0</v>
      </c>
      <c r="BQ485" s="105"/>
      <c r="BR485" s="105">
        <f aca="true" t="shared" si="73" ref="BR485:BR521">K485*BQ485</f>
        <v>0</v>
      </c>
      <c r="BS485" s="115"/>
      <c r="BT485" s="115">
        <f aca="true" t="shared" si="74" ref="BT485:BT521">K485*BS485</f>
        <v>0</v>
      </c>
      <c r="BU485" s="123"/>
      <c r="BV485" s="123">
        <f aca="true" t="shared" si="75" ref="BV485:BV521">K485*BU485</f>
        <v>0</v>
      </c>
      <c r="BW485" s="10"/>
      <c r="BX485" s="7">
        <f aca="true" t="shared" si="76" ref="BX485:BX521">K485*BW485</f>
        <v>0</v>
      </c>
    </row>
    <row r="486" spans="1:76" ht="12.75">
      <c r="A486" s="69">
        <v>2205473230</v>
      </c>
      <c r="B486" s="70">
        <v>1</v>
      </c>
      <c r="C486" s="71">
        <v>39837</v>
      </c>
      <c r="D486" s="72">
        <v>0.9743055555555555</v>
      </c>
      <c r="E486" s="73">
        <v>37812</v>
      </c>
      <c r="F486" s="73">
        <v>15109</v>
      </c>
      <c r="G486" s="70" t="s">
        <v>104</v>
      </c>
      <c r="H486" s="70" t="s">
        <v>25</v>
      </c>
      <c r="I486" s="70">
        <v>0</v>
      </c>
      <c r="J486" s="70" t="s">
        <v>46</v>
      </c>
      <c r="K486" s="75">
        <v>2.6</v>
      </c>
      <c r="L486" s="76">
        <f t="shared" si="67"/>
        <v>2.6</v>
      </c>
      <c r="M486" s="75">
        <f t="shared" si="68"/>
        <v>0</v>
      </c>
      <c r="N486" s="75">
        <f t="shared" si="69"/>
        <v>2.6</v>
      </c>
      <c r="O486" s="77"/>
      <c r="BI486" s="334"/>
      <c r="BJ486" s="40">
        <f aca="true" t="shared" si="77" ref="BJ486:BJ521">K486*BI486</f>
        <v>0</v>
      </c>
      <c r="BK486" s="75">
        <v>1</v>
      </c>
      <c r="BL486" s="75">
        <f>K486*BK486</f>
        <v>2.6</v>
      </c>
      <c r="BM486" s="84"/>
      <c r="BN486" s="84">
        <f t="shared" si="71"/>
        <v>0</v>
      </c>
      <c r="BO486" s="95"/>
      <c r="BP486" s="95">
        <f t="shared" si="72"/>
        <v>0</v>
      </c>
      <c r="BQ486" s="105"/>
      <c r="BR486" s="105">
        <f t="shared" si="73"/>
        <v>0</v>
      </c>
      <c r="BS486" s="115"/>
      <c r="BT486" s="115">
        <f t="shared" si="74"/>
        <v>0</v>
      </c>
      <c r="BU486" s="123"/>
      <c r="BV486" s="123">
        <f t="shared" si="75"/>
        <v>0</v>
      </c>
      <c r="BW486" s="10"/>
      <c r="BX486" s="7">
        <f t="shared" si="76"/>
        <v>0</v>
      </c>
    </row>
    <row r="487" spans="1:76" ht="12.75">
      <c r="A487" s="69">
        <v>2205470820</v>
      </c>
      <c r="B487" s="70">
        <v>1</v>
      </c>
      <c r="C487" s="71">
        <v>39837</v>
      </c>
      <c r="D487" s="72">
        <v>0.8072106481481481</v>
      </c>
      <c r="E487" s="73">
        <v>37816</v>
      </c>
      <c r="F487" s="73">
        <v>15092</v>
      </c>
      <c r="G487" s="70" t="s">
        <v>104</v>
      </c>
      <c r="H487" s="70" t="s">
        <v>25</v>
      </c>
      <c r="I487" s="70">
        <v>0</v>
      </c>
      <c r="J487" s="70" t="s">
        <v>46</v>
      </c>
      <c r="K487" s="75">
        <v>2.6</v>
      </c>
      <c r="L487" s="76">
        <f t="shared" si="67"/>
        <v>2.6</v>
      </c>
      <c r="M487" s="75">
        <f t="shared" si="68"/>
        <v>0</v>
      </c>
      <c r="N487" s="75">
        <f t="shared" si="69"/>
        <v>2.6</v>
      </c>
      <c r="O487" s="77"/>
      <c r="BI487" s="334"/>
      <c r="BJ487" s="40">
        <f t="shared" si="77"/>
        <v>0</v>
      </c>
      <c r="BK487" s="75">
        <v>1</v>
      </c>
      <c r="BL487" s="75">
        <f t="shared" si="70"/>
        <v>2.6</v>
      </c>
      <c r="BM487" s="84"/>
      <c r="BN487" s="84">
        <f t="shared" si="71"/>
        <v>0</v>
      </c>
      <c r="BO487" s="95"/>
      <c r="BP487" s="95">
        <f t="shared" si="72"/>
        <v>0</v>
      </c>
      <c r="BQ487" s="105"/>
      <c r="BR487" s="105">
        <f t="shared" si="73"/>
        <v>0</v>
      </c>
      <c r="BS487" s="115"/>
      <c r="BT487" s="115">
        <f t="shared" si="74"/>
        <v>0</v>
      </c>
      <c r="BU487" s="123"/>
      <c r="BV487" s="123">
        <f t="shared" si="75"/>
        <v>0</v>
      </c>
      <c r="BW487" s="10"/>
      <c r="BX487" s="7">
        <f t="shared" si="76"/>
        <v>0</v>
      </c>
    </row>
    <row r="488" spans="1:76" ht="12.75">
      <c r="A488" s="34">
        <v>2205464650</v>
      </c>
      <c r="B488" s="35">
        <v>1</v>
      </c>
      <c r="C488" s="36">
        <v>39837</v>
      </c>
      <c r="D488" s="37">
        <v>0.3792476851851852</v>
      </c>
      <c r="E488" s="43">
        <v>1.775</v>
      </c>
      <c r="F488" s="38">
        <v>13369</v>
      </c>
      <c r="G488" s="39">
        <v>0.37986111111111115</v>
      </c>
      <c r="H488" s="35" t="s">
        <v>28</v>
      </c>
      <c r="I488" s="35">
        <v>1</v>
      </c>
      <c r="J488" s="35" t="s">
        <v>12</v>
      </c>
      <c r="K488" s="40">
        <v>2.4</v>
      </c>
      <c r="L488" s="41">
        <f t="shared" si="67"/>
        <v>2.4</v>
      </c>
      <c r="M488" s="40">
        <f t="shared" si="68"/>
        <v>2.4</v>
      </c>
      <c r="N488" s="40">
        <f t="shared" si="69"/>
        <v>0</v>
      </c>
      <c r="O488" s="42"/>
      <c r="BI488" s="334">
        <v>1</v>
      </c>
      <c r="BJ488" s="40">
        <f t="shared" si="77"/>
        <v>2.4</v>
      </c>
      <c r="BK488" s="75"/>
      <c r="BL488" s="75">
        <f t="shared" si="70"/>
        <v>0</v>
      </c>
      <c r="BM488" s="84"/>
      <c r="BN488" s="84">
        <f t="shared" si="71"/>
        <v>0</v>
      </c>
      <c r="BO488" s="95"/>
      <c r="BP488" s="95">
        <f t="shared" si="72"/>
        <v>0</v>
      </c>
      <c r="BQ488" s="105"/>
      <c r="BR488" s="105">
        <f t="shared" si="73"/>
        <v>0</v>
      </c>
      <c r="BS488" s="115"/>
      <c r="BT488" s="115">
        <f t="shared" si="74"/>
        <v>0</v>
      </c>
      <c r="BU488" s="123"/>
      <c r="BV488" s="123">
        <f t="shared" si="75"/>
        <v>0</v>
      </c>
      <c r="BW488" s="10"/>
      <c r="BX488" s="7">
        <f t="shared" si="76"/>
        <v>0</v>
      </c>
    </row>
    <row r="489" spans="1:76" ht="12.75">
      <c r="A489" s="34">
        <v>2205456110</v>
      </c>
      <c r="B489" s="35">
        <v>1</v>
      </c>
      <c r="C489" s="36">
        <v>39836</v>
      </c>
      <c r="D489" s="37">
        <v>0.7860648148148148</v>
      </c>
      <c r="E489" s="43">
        <v>1.775</v>
      </c>
      <c r="F489" s="38">
        <v>13353</v>
      </c>
      <c r="G489" s="39">
        <v>0.3340277777777778</v>
      </c>
      <c r="H489" s="35" t="s">
        <v>31</v>
      </c>
      <c r="I489" s="35">
        <v>1</v>
      </c>
      <c r="J489" s="35" t="s">
        <v>12</v>
      </c>
      <c r="K489" s="40">
        <v>2</v>
      </c>
      <c r="L489" s="41">
        <f t="shared" si="67"/>
        <v>2</v>
      </c>
      <c r="M489" s="40">
        <f t="shared" si="68"/>
        <v>2</v>
      </c>
      <c r="N489" s="40">
        <f t="shared" si="69"/>
        <v>0</v>
      </c>
      <c r="O489" s="42"/>
      <c r="BI489" s="334">
        <v>1</v>
      </c>
      <c r="BJ489" s="40">
        <f t="shared" si="77"/>
        <v>2</v>
      </c>
      <c r="BK489" s="75"/>
      <c r="BL489" s="75">
        <f t="shared" si="70"/>
        <v>0</v>
      </c>
      <c r="BM489" s="84"/>
      <c r="BN489" s="84">
        <f t="shared" si="71"/>
        <v>0</v>
      </c>
      <c r="BO489" s="95"/>
      <c r="BP489" s="95">
        <f t="shared" si="72"/>
        <v>0</v>
      </c>
      <c r="BQ489" s="105"/>
      <c r="BR489" s="105">
        <f t="shared" si="73"/>
        <v>0</v>
      </c>
      <c r="BS489" s="115"/>
      <c r="BT489" s="115">
        <f t="shared" si="74"/>
        <v>0</v>
      </c>
      <c r="BU489" s="123"/>
      <c r="BV489" s="123">
        <f t="shared" si="75"/>
        <v>0</v>
      </c>
      <c r="BW489" s="10"/>
      <c r="BX489" s="7">
        <f t="shared" si="76"/>
        <v>0</v>
      </c>
    </row>
    <row r="490" spans="1:76" ht="38.25">
      <c r="A490" s="6">
        <v>2205435840</v>
      </c>
      <c r="B490" s="1">
        <v>1</v>
      </c>
      <c r="C490" s="2">
        <v>39835</v>
      </c>
      <c r="D490" s="3">
        <v>0.37811342592592595</v>
      </c>
      <c r="E490" s="8">
        <v>1.8201388888888888</v>
      </c>
      <c r="F490" s="4">
        <v>12937</v>
      </c>
      <c r="G490" s="8">
        <v>1.5020833333333332</v>
      </c>
      <c r="H490" s="1" t="s">
        <v>14</v>
      </c>
      <c r="I490" s="1">
        <v>0</v>
      </c>
      <c r="J490" s="1" t="s">
        <v>105</v>
      </c>
      <c r="K490" s="10">
        <v>2.8</v>
      </c>
      <c r="L490" s="22">
        <f t="shared" si="67"/>
        <v>2.8</v>
      </c>
      <c r="M490" s="10">
        <f t="shared" si="68"/>
        <v>0</v>
      </c>
      <c r="N490" s="10">
        <f t="shared" si="69"/>
        <v>2.8</v>
      </c>
      <c r="O490" s="7"/>
      <c r="BI490" s="334"/>
      <c r="BJ490" s="40">
        <f t="shared" si="77"/>
        <v>0</v>
      </c>
      <c r="BK490" s="75"/>
      <c r="BL490" s="75">
        <f t="shared" si="70"/>
        <v>0</v>
      </c>
      <c r="BM490" s="84"/>
      <c r="BN490" s="84">
        <f t="shared" si="71"/>
        <v>0</v>
      </c>
      <c r="BO490" s="95"/>
      <c r="BP490" s="95">
        <f t="shared" si="72"/>
        <v>0</v>
      </c>
      <c r="BQ490" s="105"/>
      <c r="BR490" s="105">
        <f t="shared" si="73"/>
        <v>0</v>
      </c>
      <c r="BS490" s="115"/>
      <c r="BT490" s="115">
        <f t="shared" si="74"/>
        <v>0</v>
      </c>
      <c r="BU490" s="123"/>
      <c r="BV490" s="123">
        <f t="shared" si="75"/>
        <v>0</v>
      </c>
      <c r="BW490" s="10">
        <v>1</v>
      </c>
      <c r="BX490" s="7">
        <f t="shared" si="76"/>
        <v>2.8</v>
      </c>
    </row>
    <row r="491" spans="1:76" ht="25.5">
      <c r="A491" s="6">
        <v>2205395120</v>
      </c>
      <c r="B491" s="1">
        <v>1</v>
      </c>
      <c r="C491" s="2">
        <v>39832</v>
      </c>
      <c r="D491" s="3">
        <v>0.5503009259259259</v>
      </c>
      <c r="E491" s="8">
        <v>1.9215277777777777</v>
      </c>
      <c r="F491" s="4">
        <v>7532</v>
      </c>
      <c r="G491" s="1">
        <v>8</v>
      </c>
      <c r="H491" s="1" t="s">
        <v>15</v>
      </c>
      <c r="I491" s="1">
        <v>0</v>
      </c>
      <c r="J491" s="1" t="s">
        <v>106</v>
      </c>
      <c r="K491" s="10">
        <v>3.3</v>
      </c>
      <c r="L491" s="22">
        <f t="shared" si="67"/>
        <v>3.3</v>
      </c>
      <c r="M491" s="10">
        <f t="shared" si="68"/>
        <v>0</v>
      </c>
      <c r="N491" s="10">
        <f t="shared" si="69"/>
        <v>3.3</v>
      </c>
      <c r="O491" s="7"/>
      <c r="BI491" s="334"/>
      <c r="BJ491" s="40">
        <f t="shared" si="77"/>
        <v>0</v>
      </c>
      <c r="BK491" s="75"/>
      <c r="BL491" s="75">
        <f t="shared" si="70"/>
        <v>0</v>
      </c>
      <c r="BM491" s="84"/>
      <c r="BN491" s="84">
        <f t="shared" si="71"/>
        <v>0</v>
      </c>
      <c r="BO491" s="95"/>
      <c r="BP491" s="95">
        <f t="shared" si="72"/>
        <v>0</v>
      </c>
      <c r="BQ491" s="105"/>
      <c r="BR491" s="105">
        <f t="shared" si="73"/>
        <v>0</v>
      </c>
      <c r="BS491" s="115"/>
      <c r="BT491" s="115">
        <f t="shared" si="74"/>
        <v>0</v>
      </c>
      <c r="BU491" s="123"/>
      <c r="BV491" s="123">
        <f t="shared" si="75"/>
        <v>0</v>
      </c>
      <c r="BW491" s="10">
        <v>1</v>
      </c>
      <c r="BX491" s="7">
        <f t="shared" si="76"/>
        <v>3.3</v>
      </c>
    </row>
    <row r="492" spans="1:76" ht="38.25">
      <c r="A492" s="6">
        <v>8205389350</v>
      </c>
      <c r="B492" s="1">
        <v>1</v>
      </c>
      <c r="C492" s="2">
        <v>39832</v>
      </c>
      <c r="D492" s="3">
        <v>0.14952546296296296</v>
      </c>
      <c r="E492" s="1" t="s">
        <v>107</v>
      </c>
      <c r="F492" s="45" t="s">
        <v>108</v>
      </c>
      <c r="G492" s="5">
        <v>0.4166666666666667</v>
      </c>
      <c r="H492" s="1" t="s">
        <v>109</v>
      </c>
      <c r="I492" s="1">
        <v>0</v>
      </c>
      <c r="J492" s="1" t="s">
        <v>110</v>
      </c>
      <c r="K492" s="10">
        <v>6.8</v>
      </c>
      <c r="L492" s="22">
        <f t="shared" si="67"/>
        <v>6.8</v>
      </c>
      <c r="M492" s="10">
        <f t="shared" si="68"/>
        <v>0</v>
      </c>
      <c r="N492" s="10">
        <f t="shared" si="69"/>
        <v>6.8</v>
      </c>
      <c r="O492" s="7"/>
      <c r="BI492" s="334"/>
      <c r="BJ492" s="40">
        <f t="shared" si="77"/>
        <v>0</v>
      </c>
      <c r="BK492" s="75"/>
      <c r="BL492" s="75">
        <f t="shared" si="70"/>
        <v>0</v>
      </c>
      <c r="BM492" s="84"/>
      <c r="BN492" s="84">
        <f t="shared" si="71"/>
        <v>0</v>
      </c>
      <c r="BO492" s="95"/>
      <c r="BP492" s="95">
        <f t="shared" si="72"/>
        <v>0</v>
      </c>
      <c r="BQ492" s="105"/>
      <c r="BR492" s="105">
        <f t="shared" si="73"/>
        <v>0</v>
      </c>
      <c r="BS492" s="115"/>
      <c r="BT492" s="115">
        <f t="shared" si="74"/>
        <v>0</v>
      </c>
      <c r="BU492" s="123"/>
      <c r="BV492" s="123">
        <f t="shared" si="75"/>
        <v>0</v>
      </c>
      <c r="BW492" s="10">
        <v>1</v>
      </c>
      <c r="BX492" s="7">
        <f t="shared" si="76"/>
        <v>6.8</v>
      </c>
    </row>
    <row r="493" spans="1:76" ht="51">
      <c r="A493" s="6">
        <v>2205381480</v>
      </c>
      <c r="B493" s="1">
        <v>1</v>
      </c>
      <c r="C493" s="2">
        <v>39831</v>
      </c>
      <c r="D493" s="3">
        <v>0.5915046296296297</v>
      </c>
      <c r="E493" s="4">
        <v>-30046</v>
      </c>
      <c r="F493" s="45" t="s">
        <v>111</v>
      </c>
      <c r="G493" s="1">
        <v>10</v>
      </c>
      <c r="H493" s="1" t="s">
        <v>112</v>
      </c>
      <c r="I493" s="1">
        <v>0</v>
      </c>
      <c r="J493" s="1" t="s">
        <v>113</v>
      </c>
      <c r="K493" s="10">
        <v>6.7</v>
      </c>
      <c r="L493" s="22">
        <f t="shared" si="67"/>
        <v>6.7</v>
      </c>
      <c r="M493" s="10">
        <f t="shared" si="68"/>
        <v>0</v>
      </c>
      <c r="N493" s="10">
        <f t="shared" si="69"/>
        <v>6.7</v>
      </c>
      <c r="O493" s="7"/>
      <c r="BI493" s="334"/>
      <c r="BJ493" s="40">
        <f t="shared" si="77"/>
        <v>0</v>
      </c>
      <c r="BK493" s="75"/>
      <c r="BL493" s="75">
        <f t="shared" si="70"/>
        <v>0</v>
      </c>
      <c r="BM493" s="84"/>
      <c r="BN493" s="84">
        <f t="shared" si="71"/>
        <v>0</v>
      </c>
      <c r="BO493" s="95"/>
      <c r="BP493" s="95">
        <f t="shared" si="72"/>
        <v>0</v>
      </c>
      <c r="BQ493" s="105"/>
      <c r="BR493" s="105">
        <f t="shared" si="73"/>
        <v>0</v>
      </c>
      <c r="BS493" s="115"/>
      <c r="BT493" s="115">
        <f t="shared" si="74"/>
        <v>0</v>
      </c>
      <c r="BU493" s="123"/>
      <c r="BV493" s="123">
        <f t="shared" si="75"/>
        <v>0</v>
      </c>
      <c r="BW493" s="10">
        <v>1</v>
      </c>
      <c r="BX493" s="7">
        <f t="shared" si="76"/>
        <v>6.7</v>
      </c>
    </row>
    <row r="494" spans="1:76" ht="12.75">
      <c r="A494" s="34">
        <v>2205377730</v>
      </c>
      <c r="B494" s="35">
        <v>1</v>
      </c>
      <c r="C494" s="36">
        <v>39831</v>
      </c>
      <c r="D494" s="37">
        <v>0.3428587962962963</v>
      </c>
      <c r="E494" s="38">
        <v>42349</v>
      </c>
      <c r="F494" s="38">
        <v>13358</v>
      </c>
      <c r="G494" s="39">
        <v>0.33819444444444446</v>
      </c>
      <c r="H494" s="35" t="s">
        <v>63</v>
      </c>
      <c r="I494" s="35">
        <v>1</v>
      </c>
      <c r="J494" s="35" t="s">
        <v>12</v>
      </c>
      <c r="K494" s="40">
        <v>2.1</v>
      </c>
      <c r="L494" s="41">
        <f t="shared" si="67"/>
        <v>2.1</v>
      </c>
      <c r="M494" s="40">
        <f t="shared" si="68"/>
        <v>2.1</v>
      </c>
      <c r="N494" s="40">
        <f t="shared" si="69"/>
        <v>0</v>
      </c>
      <c r="O494" s="42"/>
      <c r="BI494" s="334">
        <v>1</v>
      </c>
      <c r="BJ494" s="40">
        <f t="shared" si="77"/>
        <v>2.1</v>
      </c>
      <c r="BK494" s="75"/>
      <c r="BL494" s="75">
        <f t="shared" si="70"/>
        <v>0</v>
      </c>
      <c r="BM494" s="84"/>
      <c r="BN494" s="84">
        <f t="shared" si="71"/>
        <v>0</v>
      </c>
      <c r="BO494" s="95"/>
      <c r="BP494" s="95">
        <f t="shared" si="72"/>
        <v>0</v>
      </c>
      <c r="BQ494" s="105"/>
      <c r="BR494" s="105">
        <f t="shared" si="73"/>
        <v>0</v>
      </c>
      <c r="BS494" s="115"/>
      <c r="BT494" s="115">
        <f t="shared" si="74"/>
        <v>0</v>
      </c>
      <c r="BU494" s="123"/>
      <c r="BV494" s="123">
        <f t="shared" si="75"/>
        <v>0</v>
      </c>
      <c r="BW494" s="10"/>
      <c r="BX494" s="7">
        <f t="shared" si="76"/>
        <v>0</v>
      </c>
    </row>
    <row r="495" spans="1:76" ht="25.5">
      <c r="A495" s="118">
        <v>2205364520</v>
      </c>
      <c r="B495" s="119">
        <v>1</v>
      </c>
      <c r="C495" s="120">
        <v>39830</v>
      </c>
      <c r="D495" s="121">
        <v>0.4251967592592592</v>
      </c>
      <c r="E495" s="122">
        <v>41232</v>
      </c>
      <c r="F495" s="122">
        <v>10345</v>
      </c>
      <c r="G495" s="119">
        <v>10</v>
      </c>
      <c r="H495" s="119" t="s">
        <v>15</v>
      </c>
      <c r="I495" s="119">
        <v>0</v>
      </c>
      <c r="J495" s="119" t="s">
        <v>93</v>
      </c>
      <c r="K495" s="123">
        <v>3.3</v>
      </c>
      <c r="L495" s="124">
        <f t="shared" si="67"/>
        <v>3.3</v>
      </c>
      <c r="M495" s="123">
        <f t="shared" si="68"/>
        <v>0</v>
      </c>
      <c r="N495" s="123">
        <f t="shared" si="69"/>
        <v>3.3</v>
      </c>
      <c r="O495" s="125"/>
      <c r="BI495" s="334"/>
      <c r="BJ495" s="40">
        <f t="shared" si="77"/>
        <v>0</v>
      </c>
      <c r="BK495" s="75"/>
      <c r="BL495" s="75">
        <f t="shared" si="70"/>
        <v>0</v>
      </c>
      <c r="BM495" s="84"/>
      <c r="BN495" s="84">
        <f t="shared" si="71"/>
        <v>0</v>
      </c>
      <c r="BO495" s="95"/>
      <c r="BP495" s="95">
        <f t="shared" si="72"/>
        <v>0</v>
      </c>
      <c r="BQ495" s="105"/>
      <c r="BR495" s="105">
        <f t="shared" si="73"/>
        <v>0</v>
      </c>
      <c r="BS495" s="115"/>
      <c r="BT495" s="115">
        <f t="shared" si="74"/>
        <v>0</v>
      </c>
      <c r="BU495" s="123">
        <v>1</v>
      </c>
      <c r="BV495" s="123">
        <f t="shared" si="75"/>
        <v>3.3</v>
      </c>
      <c r="BW495" s="10"/>
      <c r="BX495" s="7">
        <f t="shared" si="76"/>
        <v>0</v>
      </c>
    </row>
    <row r="496" spans="1:76" ht="12.75">
      <c r="A496" s="118">
        <v>2205357670</v>
      </c>
      <c r="B496" s="119">
        <v>1</v>
      </c>
      <c r="C496" s="120">
        <v>39829</v>
      </c>
      <c r="D496" s="121">
        <v>0.9495717592592593</v>
      </c>
      <c r="E496" s="122">
        <v>42363</v>
      </c>
      <c r="F496" s="122">
        <v>13361</v>
      </c>
      <c r="G496" s="126">
        <v>0.42083333333333334</v>
      </c>
      <c r="H496" s="119" t="s">
        <v>28</v>
      </c>
      <c r="I496" s="119">
        <v>1</v>
      </c>
      <c r="J496" s="119" t="s">
        <v>12</v>
      </c>
      <c r="K496" s="123">
        <v>2.4</v>
      </c>
      <c r="L496" s="124">
        <f t="shared" si="67"/>
        <v>2.4</v>
      </c>
      <c r="M496" s="123">
        <f t="shared" si="68"/>
        <v>2.4</v>
      </c>
      <c r="N496" s="123">
        <f t="shared" si="69"/>
        <v>0</v>
      </c>
      <c r="O496" s="125"/>
      <c r="BI496" s="334"/>
      <c r="BJ496" s="40">
        <f t="shared" si="77"/>
        <v>0</v>
      </c>
      <c r="BK496" s="75"/>
      <c r="BL496" s="75">
        <f t="shared" si="70"/>
        <v>0</v>
      </c>
      <c r="BM496" s="84"/>
      <c r="BN496" s="84">
        <f t="shared" si="71"/>
        <v>0</v>
      </c>
      <c r="BO496" s="95"/>
      <c r="BP496" s="95">
        <f t="shared" si="72"/>
        <v>0</v>
      </c>
      <c r="BQ496" s="105"/>
      <c r="BR496" s="105">
        <f t="shared" si="73"/>
        <v>0</v>
      </c>
      <c r="BS496" s="115"/>
      <c r="BT496" s="115">
        <f t="shared" si="74"/>
        <v>0</v>
      </c>
      <c r="BU496" s="123">
        <v>1</v>
      </c>
      <c r="BV496" s="123">
        <f t="shared" si="75"/>
        <v>2.4</v>
      </c>
      <c r="BW496" s="10"/>
      <c r="BX496" s="7">
        <f t="shared" si="76"/>
        <v>0</v>
      </c>
    </row>
    <row r="497" spans="1:76" ht="38.25">
      <c r="A497" s="6">
        <v>2205351330</v>
      </c>
      <c r="B497" s="1">
        <v>1</v>
      </c>
      <c r="C497" s="2">
        <v>39829</v>
      </c>
      <c r="D497" s="3">
        <v>0.5095023148148148</v>
      </c>
      <c r="E497" s="4">
        <v>38255</v>
      </c>
      <c r="F497" s="4">
        <v>14866</v>
      </c>
      <c r="G497" s="48">
        <v>5.502083333333334</v>
      </c>
      <c r="H497" s="1" t="s">
        <v>13</v>
      </c>
      <c r="I497" s="1">
        <v>0</v>
      </c>
      <c r="J497" s="1" t="s">
        <v>69</v>
      </c>
      <c r="K497" s="10">
        <v>2.7</v>
      </c>
      <c r="L497" s="22">
        <f t="shared" si="67"/>
        <v>2.7</v>
      </c>
      <c r="M497" s="10">
        <f t="shared" si="68"/>
        <v>0</v>
      </c>
      <c r="N497" s="10">
        <f t="shared" si="69"/>
        <v>2.7</v>
      </c>
      <c r="O497" s="7"/>
      <c r="BI497" s="334"/>
      <c r="BJ497" s="40">
        <f t="shared" si="77"/>
        <v>0</v>
      </c>
      <c r="BK497" s="75"/>
      <c r="BL497" s="75">
        <f t="shared" si="70"/>
        <v>0</v>
      </c>
      <c r="BM497" s="84"/>
      <c r="BN497" s="84">
        <f t="shared" si="71"/>
        <v>0</v>
      </c>
      <c r="BO497" s="95"/>
      <c r="BP497" s="95">
        <f t="shared" si="72"/>
        <v>0</v>
      </c>
      <c r="BQ497" s="105"/>
      <c r="BR497" s="105">
        <f t="shared" si="73"/>
        <v>0</v>
      </c>
      <c r="BS497" s="115"/>
      <c r="BT497" s="115">
        <f t="shared" si="74"/>
        <v>0</v>
      </c>
      <c r="BU497" s="123"/>
      <c r="BV497" s="123">
        <f t="shared" si="75"/>
        <v>0</v>
      </c>
      <c r="BW497" s="10">
        <v>1</v>
      </c>
      <c r="BX497" s="7">
        <f t="shared" si="76"/>
        <v>2.7</v>
      </c>
    </row>
    <row r="498" spans="1:76" ht="51">
      <c r="A498" s="6">
        <v>2205340400</v>
      </c>
      <c r="B498" s="1">
        <v>1</v>
      </c>
      <c r="C498" s="2">
        <v>39828</v>
      </c>
      <c r="D498" s="3">
        <v>0.7428125</v>
      </c>
      <c r="E498" s="4">
        <v>46888</v>
      </c>
      <c r="F498" s="4">
        <v>155167</v>
      </c>
      <c r="G498" s="1">
        <v>35</v>
      </c>
      <c r="H498" s="1" t="s">
        <v>114</v>
      </c>
      <c r="I498" s="1">
        <v>0</v>
      </c>
      <c r="J498" s="1" t="s">
        <v>115</v>
      </c>
      <c r="K498" s="10">
        <v>7.3</v>
      </c>
      <c r="L498" s="22">
        <f t="shared" si="67"/>
        <v>7.3</v>
      </c>
      <c r="M498" s="10">
        <f t="shared" si="68"/>
        <v>0</v>
      </c>
      <c r="N498" s="10">
        <f t="shared" si="69"/>
        <v>7.3</v>
      </c>
      <c r="O498" s="7"/>
      <c r="BI498" s="334"/>
      <c r="BJ498" s="40">
        <f t="shared" si="77"/>
        <v>0</v>
      </c>
      <c r="BK498" s="75"/>
      <c r="BL498" s="75">
        <f t="shared" si="70"/>
        <v>0</v>
      </c>
      <c r="BM498" s="84"/>
      <c r="BN498" s="84">
        <f t="shared" si="71"/>
        <v>0</v>
      </c>
      <c r="BO498" s="95"/>
      <c r="BP498" s="95">
        <f t="shared" si="72"/>
        <v>0</v>
      </c>
      <c r="BQ498" s="105"/>
      <c r="BR498" s="105">
        <f t="shared" si="73"/>
        <v>0</v>
      </c>
      <c r="BS498" s="115"/>
      <c r="BT498" s="115">
        <f t="shared" si="74"/>
        <v>0</v>
      </c>
      <c r="BU498" s="123"/>
      <c r="BV498" s="123">
        <f t="shared" si="75"/>
        <v>0</v>
      </c>
      <c r="BW498" s="10">
        <v>1</v>
      </c>
      <c r="BX498" s="7">
        <f t="shared" si="76"/>
        <v>7.3</v>
      </c>
    </row>
    <row r="499" spans="1:76" ht="38.25">
      <c r="A499" s="6">
        <v>2205338200</v>
      </c>
      <c r="B499" s="1">
        <v>1</v>
      </c>
      <c r="C499" s="2">
        <v>39828</v>
      </c>
      <c r="D499" s="3">
        <v>0.5977893518518519</v>
      </c>
      <c r="E499" s="4">
        <v>38805</v>
      </c>
      <c r="F499" s="4">
        <v>14184</v>
      </c>
      <c r="G499" s="5">
        <v>0.876388888888889</v>
      </c>
      <c r="H499" s="1" t="s">
        <v>15</v>
      </c>
      <c r="I499" s="1">
        <v>0</v>
      </c>
      <c r="J499" s="1" t="s">
        <v>116</v>
      </c>
      <c r="K499" s="10">
        <v>3.3</v>
      </c>
      <c r="L499" s="22">
        <f t="shared" si="67"/>
        <v>3.3</v>
      </c>
      <c r="M499" s="10">
        <f t="shared" si="68"/>
        <v>0</v>
      </c>
      <c r="N499" s="10">
        <f t="shared" si="69"/>
        <v>3.3</v>
      </c>
      <c r="O499" s="7"/>
      <c r="BI499" s="334"/>
      <c r="BJ499" s="40">
        <f t="shared" si="77"/>
        <v>0</v>
      </c>
      <c r="BK499" s="75"/>
      <c r="BL499" s="75">
        <f t="shared" si="70"/>
        <v>0</v>
      </c>
      <c r="BM499" s="84"/>
      <c r="BN499" s="84">
        <f t="shared" si="71"/>
        <v>0</v>
      </c>
      <c r="BO499" s="95"/>
      <c r="BP499" s="95">
        <f t="shared" si="72"/>
        <v>0</v>
      </c>
      <c r="BQ499" s="105"/>
      <c r="BR499" s="105">
        <f t="shared" si="73"/>
        <v>0</v>
      </c>
      <c r="BS499" s="115"/>
      <c r="BT499" s="115">
        <f t="shared" si="74"/>
        <v>0</v>
      </c>
      <c r="BU499" s="123"/>
      <c r="BV499" s="123">
        <f t="shared" si="75"/>
        <v>0</v>
      </c>
      <c r="BW499" s="10">
        <v>1</v>
      </c>
      <c r="BX499" s="7">
        <f t="shared" si="76"/>
        <v>3.3</v>
      </c>
    </row>
    <row r="500" spans="1:76" ht="12.75">
      <c r="A500" s="89">
        <v>2205336280</v>
      </c>
      <c r="B500" s="90">
        <v>1</v>
      </c>
      <c r="C500" s="91">
        <v>39828</v>
      </c>
      <c r="D500" s="92">
        <v>0.4640393518518518</v>
      </c>
      <c r="E500" s="93">
        <v>44561</v>
      </c>
      <c r="F500" s="93">
        <v>10399</v>
      </c>
      <c r="G500" s="94">
        <v>1.00625</v>
      </c>
      <c r="H500" s="90" t="s">
        <v>9</v>
      </c>
      <c r="I500" s="90">
        <v>0</v>
      </c>
      <c r="J500" s="90" t="s">
        <v>117</v>
      </c>
      <c r="K500" s="95">
        <v>3.1</v>
      </c>
      <c r="L500" s="96">
        <f t="shared" si="67"/>
        <v>3.1</v>
      </c>
      <c r="M500" s="95">
        <f t="shared" si="68"/>
        <v>0</v>
      </c>
      <c r="N500" s="95">
        <f t="shared" si="69"/>
        <v>3.1</v>
      </c>
      <c r="O500" s="97"/>
      <c r="BI500" s="334"/>
      <c r="BJ500" s="40">
        <f t="shared" si="77"/>
        <v>0</v>
      </c>
      <c r="BK500" s="75"/>
      <c r="BL500" s="75">
        <f t="shared" si="70"/>
        <v>0</v>
      </c>
      <c r="BM500" s="84"/>
      <c r="BN500" s="84">
        <f t="shared" si="71"/>
        <v>0</v>
      </c>
      <c r="BO500" s="95">
        <v>1</v>
      </c>
      <c r="BP500" s="95">
        <f t="shared" si="72"/>
        <v>3.1</v>
      </c>
      <c r="BQ500" s="105"/>
      <c r="BR500" s="105">
        <f t="shared" si="73"/>
        <v>0</v>
      </c>
      <c r="BS500" s="115"/>
      <c r="BT500" s="115">
        <f t="shared" si="74"/>
        <v>0</v>
      </c>
      <c r="BU500" s="123"/>
      <c r="BV500" s="123">
        <f t="shared" si="75"/>
        <v>0</v>
      </c>
      <c r="BW500" s="10"/>
      <c r="BX500" s="7">
        <f t="shared" si="76"/>
        <v>0</v>
      </c>
    </row>
    <row r="501" spans="1:76" ht="38.25">
      <c r="A501" s="6">
        <v>2205334260</v>
      </c>
      <c r="B501" s="1">
        <v>1</v>
      </c>
      <c r="C501" s="2">
        <v>39828</v>
      </c>
      <c r="D501" s="3">
        <v>0.31071759259259263</v>
      </c>
      <c r="E501" s="1" t="s">
        <v>118</v>
      </c>
      <c r="F501" s="46"/>
      <c r="G501" s="1">
        <v>60</v>
      </c>
      <c r="H501" s="1" t="s">
        <v>109</v>
      </c>
      <c r="I501" s="1">
        <v>0</v>
      </c>
      <c r="J501" s="1" t="s">
        <v>110</v>
      </c>
      <c r="K501" s="10">
        <v>6.8</v>
      </c>
      <c r="L501" s="22">
        <f t="shared" si="67"/>
        <v>6.8</v>
      </c>
      <c r="M501" s="10">
        <f t="shared" si="68"/>
        <v>0</v>
      </c>
      <c r="N501" s="10">
        <f t="shared" si="69"/>
        <v>6.8</v>
      </c>
      <c r="O501" s="7"/>
      <c r="BI501" s="334"/>
      <c r="BJ501" s="40">
        <f t="shared" si="77"/>
        <v>0</v>
      </c>
      <c r="BK501" s="75"/>
      <c r="BL501" s="75">
        <f t="shared" si="70"/>
        <v>0</v>
      </c>
      <c r="BM501" s="84"/>
      <c r="BN501" s="84">
        <f t="shared" si="71"/>
        <v>0</v>
      </c>
      <c r="BO501" s="95"/>
      <c r="BP501" s="95">
        <f t="shared" si="72"/>
        <v>0</v>
      </c>
      <c r="BQ501" s="105"/>
      <c r="BR501" s="105">
        <f t="shared" si="73"/>
        <v>0</v>
      </c>
      <c r="BS501" s="115"/>
      <c r="BT501" s="115">
        <f t="shared" si="74"/>
        <v>0</v>
      </c>
      <c r="BU501" s="123"/>
      <c r="BV501" s="123">
        <f t="shared" si="75"/>
        <v>0</v>
      </c>
      <c r="BW501" s="10">
        <v>1</v>
      </c>
      <c r="BX501" s="7">
        <f t="shared" si="76"/>
        <v>6.8</v>
      </c>
    </row>
    <row r="502" spans="1:76" ht="12.75">
      <c r="A502" s="89">
        <v>2205331530</v>
      </c>
      <c r="B502" s="90">
        <v>1</v>
      </c>
      <c r="C502" s="91">
        <v>39828</v>
      </c>
      <c r="D502" s="92">
        <v>0.13430555555555554</v>
      </c>
      <c r="E502" s="94">
        <v>1.8701388888888888</v>
      </c>
      <c r="F502" s="93">
        <v>10427</v>
      </c>
      <c r="G502" s="98">
        <v>0.9645833333333332</v>
      </c>
      <c r="H502" s="90" t="s">
        <v>25</v>
      </c>
      <c r="I502" s="90">
        <v>0</v>
      </c>
      <c r="J502" s="90" t="s">
        <v>117</v>
      </c>
      <c r="K502" s="95">
        <v>2.6</v>
      </c>
      <c r="L502" s="96">
        <f t="shared" si="67"/>
        <v>2.6</v>
      </c>
      <c r="M502" s="95">
        <f t="shared" si="68"/>
        <v>0</v>
      </c>
      <c r="N502" s="95">
        <f t="shared" si="69"/>
        <v>2.6</v>
      </c>
      <c r="O502" s="97"/>
      <c r="BI502" s="334"/>
      <c r="BJ502" s="40">
        <f t="shared" si="77"/>
        <v>0</v>
      </c>
      <c r="BK502" s="75"/>
      <c r="BL502" s="75">
        <f t="shared" si="70"/>
        <v>0</v>
      </c>
      <c r="BM502" s="84"/>
      <c r="BN502" s="84">
        <f t="shared" si="71"/>
        <v>0</v>
      </c>
      <c r="BO502" s="95">
        <v>1</v>
      </c>
      <c r="BP502" s="95">
        <f t="shared" si="72"/>
        <v>2.6</v>
      </c>
      <c r="BQ502" s="105"/>
      <c r="BR502" s="105">
        <f t="shared" si="73"/>
        <v>0</v>
      </c>
      <c r="BS502" s="115"/>
      <c r="BT502" s="115">
        <f t="shared" si="74"/>
        <v>0</v>
      </c>
      <c r="BU502" s="123"/>
      <c r="BV502" s="123">
        <f t="shared" si="75"/>
        <v>0</v>
      </c>
      <c r="BW502" s="10"/>
      <c r="BX502" s="7">
        <f t="shared" si="76"/>
        <v>0</v>
      </c>
    </row>
    <row r="503" spans="1:76" ht="12.75">
      <c r="A503" s="89">
        <v>2205257520</v>
      </c>
      <c r="B503" s="90">
        <v>1</v>
      </c>
      <c r="C503" s="91">
        <v>39822</v>
      </c>
      <c r="D503" s="92">
        <v>0.9945717592592592</v>
      </c>
      <c r="E503" s="93">
        <v>44553</v>
      </c>
      <c r="F503" s="93">
        <v>10364</v>
      </c>
      <c r="G503" s="94">
        <v>1.0479166666666666</v>
      </c>
      <c r="H503" s="90" t="s">
        <v>13</v>
      </c>
      <c r="I503" s="90">
        <v>0</v>
      </c>
      <c r="J503" s="90" t="s">
        <v>117</v>
      </c>
      <c r="K503" s="95">
        <v>2.7</v>
      </c>
      <c r="L503" s="96">
        <f t="shared" si="67"/>
        <v>2.7</v>
      </c>
      <c r="M503" s="95">
        <f t="shared" si="68"/>
        <v>0</v>
      </c>
      <c r="N503" s="95">
        <f t="shared" si="69"/>
        <v>2.7</v>
      </c>
      <c r="O503" s="97"/>
      <c r="BI503" s="334"/>
      <c r="BJ503" s="40">
        <f t="shared" si="77"/>
        <v>0</v>
      </c>
      <c r="BK503" s="75"/>
      <c r="BL503" s="75">
        <f t="shared" si="70"/>
        <v>0</v>
      </c>
      <c r="BM503" s="84"/>
      <c r="BN503" s="84">
        <f t="shared" si="71"/>
        <v>0</v>
      </c>
      <c r="BO503" s="95">
        <v>1</v>
      </c>
      <c r="BP503" s="95">
        <f t="shared" si="72"/>
        <v>2.7</v>
      </c>
      <c r="BQ503" s="105"/>
      <c r="BR503" s="105">
        <f t="shared" si="73"/>
        <v>0</v>
      </c>
      <c r="BS503" s="115"/>
      <c r="BT503" s="115">
        <f t="shared" si="74"/>
        <v>0</v>
      </c>
      <c r="BU503" s="123"/>
      <c r="BV503" s="123">
        <f t="shared" si="75"/>
        <v>0</v>
      </c>
      <c r="BW503" s="10"/>
      <c r="BX503" s="7">
        <f t="shared" si="76"/>
        <v>0</v>
      </c>
    </row>
    <row r="504" spans="1:76" ht="12.75">
      <c r="A504" s="69">
        <v>2205255260</v>
      </c>
      <c r="B504" s="70">
        <v>1</v>
      </c>
      <c r="C504" s="71">
        <v>39822</v>
      </c>
      <c r="D504" s="72">
        <v>0.837650462962963</v>
      </c>
      <c r="E504" s="73">
        <v>37672</v>
      </c>
      <c r="F504" s="73">
        <v>14971</v>
      </c>
      <c r="G504" s="74">
        <v>0.5145833333333333</v>
      </c>
      <c r="H504" s="70" t="s">
        <v>22</v>
      </c>
      <c r="I504" s="70">
        <v>0</v>
      </c>
      <c r="J504" s="70" t="s">
        <v>46</v>
      </c>
      <c r="K504" s="75">
        <v>2.5</v>
      </c>
      <c r="L504" s="76">
        <f t="shared" si="67"/>
        <v>2.5</v>
      </c>
      <c r="M504" s="75">
        <f t="shared" si="68"/>
        <v>0</v>
      </c>
      <c r="N504" s="75">
        <f t="shared" si="69"/>
        <v>2.5</v>
      </c>
      <c r="O504" s="77"/>
      <c r="BI504" s="334"/>
      <c r="BJ504" s="40">
        <f t="shared" si="77"/>
        <v>0</v>
      </c>
      <c r="BK504" s="75">
        <v>1</v>
      </c>
      <c r="BL504" s="75">
        <f t="shared" si="70"/>
        <v>2.5</v>
      </c>
      <c r="BM504" s="84"/>
      <c r="BN504" s="84">
        <f t="shared" si="71"/>
        <v>0</v>
      </c>
      <c r="BO504" s="95"/>
      <c r="BP504" s="95">
        <f t="shared" si="72"/>
        <v>0</v>
      </c>
      <c r="BQ504" s="105"/>
      <c r="BR504" s="105">
        <f t="shared" si="73"/>
        <v>0</v>
      </c>
      <c r="BS504" s="115"/>
      <c r="BT504" s="115">
        <f t="shared" si="74"/>
        <v>0</v>
      </c>
      <c r="BU504" s="123"/>
      <c r="BV504" s="123">
        <f t="shared" si="75"/>
        <v>0</v>
      </c>
      <c r="BW504" s="10"/>
      <c r="BX504" s="7">
        <f t="shared" si="76"/>
        <v>0</v>
      </c>
    </row>
    <row r="505" spans="1:76" ht="25.5">
      <c r="A505" s="6">
        <v>8205240410</v>
      </c>
      <c r="B505" s="1">
        <v>1</v>
      </c>
      <c r="C505" s="2">
        <v>39821</v>
      </c>
      <c r="D505" s="3">
        <v>0.8067129629629629</v>
      </c>
      <c r="E505" s="4">
        <v>10213</v>
      </c>
      <c r="F505" s="4">
        <v>-84248</v>
      </c>
      <c r="G505" s="1">
        <v>35</v>
      </c>
      <c r="H505" s="1" t="s">
        <v>119</v>
      </c>
      <c r="I505" s="1">
        <v>0</v>
      </c>
      <c r="J505" s="1" t="s">
        <v>120</v>
      </c>
      <c r="K505" s="10">
        <v>6.1</v>
      </c>
      <c r="L505" s="22">
        <f t="shared" si="67"/>
        <v>6.1</v>
      </c>
      <c r="M505" s="10">
        <f t="shared" si="68"/>
        <v>0</v>
      </c>
      <c r="N505" s="10">
        <f t="shared" si="69"/>
        <v>6.1</v>
      </c>
      <c r="O505" s="7"/>
      <c r="BI505" s="334"/>
      <c r="BJ505" s="40">
        <f t="shared" si="77"/>
        <v>0</v>
      </c>
      <c r="BK505" s="75"/>
      <c r="BL505" s="75">
        <f t="shared" si="70"/>
        <v>0</v>
      </c>
      <c r="BM505" s="84"/>
      <c r="BN505" s="84">
        <f t="shared" si="71"/>
        <v>0</v>
      </c>
      <c r="BO505" s="95"/>
      <c r="BP505" s="95">
        <f t="shared" si="72"/>
        <v>0</v>
      </c>
      <c r="BQ505" s="105"/>
      <c r="BR505" s="105">
        <f t="shared" si="73"/>
        <v>0</v>
      </c>
      <c r="BS505" s="115"/>
      <c r="BT505" s="115">
        <f t="shared" si="74"/>
        <v>0</v>
      </c>
      <c r="BU505" s="123"/>
      <c r="BV505" s="123">
        <f t="shared" si="75"/>
        <v>0</v>
      </c>
      <c r="BW505" s="10">
        <v>1</v>
      </c>
      <c r="BX505" s="7">
        <f t="shared" si="76"/>
        <v>6.1</v>
      </c>
    </row>
    <row r="506" spans="1:76" ht="12.75">
      <c r="A506" s="69">
        <v>2205238280</v>
      </c>
      <c r="B506" s="70">
        <v>1</v>
      </c>
      <c r="C506" s="71">
        <v>39821</v>
      </c>
      <c r="D506" s="72">
        <v>0.658449074074074</v>
      </c>
      <c r="E506" s="73">
        <v>37664</v>
      </c>
      <c r="F506" s="73">
        <v>14963</v>
      </c>
      <c r="G506" s="74">
        <v>0.6263888888888889</v>
      </c>
      <c r="H506" s="70" t="s">
        <v>25</v>
      </c>
      <c r="I506" s="70">
        <v>0</v>
      </c>
      <c r="J506" s="70" t="s">
        <v>46</v>
      </c>
      <c r="K506" s="75">
        <v>2.6</v>
      </c>
      <c r="L506" s="76">
        <f t="shared" si="67"/>
        <v>2.6</v>
      </c>
      <c r="M506" s="75">
        <f t="shared" si="68"/>
        <v>0</v>
      </c>
      <c r="N506" s="75">
        <f t="shared" si="69"/>
        <v>2.6</v>
      </c>
      <c r="O506" s="77"/>
      <c r="BI506" s="334"/>
      <c r="BJ506" s="40">
        <f t="shared" si="77"/>
        <v>0</v>
      </c>
      <c r="BK506" s="75">
        <v>1</v>
      </c>
      <c r="BL506" s="75">
        <f t="shared" si="70"/>
        <v>2.6</v>
      </c>
      <c r="BM506" s="84"/>
      <c r="BN506" s="84">
        <f t="shared" si="71"/>
        <v>0</v>
      </c>
      <c r="BO506" s="95"/>
      <c r="BP506" s="95">
        <f t="shared" si="72"/>
        <v>0</v>
      </c>
      <c r="BQ506" s="105"/>
      <c r="BR506" s="105">
        <f t="shared" si="73"/>
        <v>0</v>
      </c>
      <c r="BS506" s="115"/>
      <c r="BT506" s="115">
        <f t="shared" si="74"/>
        <v>0</v>
      </c>
      <c r="BU506" s="123"/>
      <c r="BV506" s="123">
        <f t="shared" si="75"/>
        <v>0</v>
      </c>
      <c r="BW506" s="10"/>
      <c r="BX506" s="7">
        <f t="shared" si="76"/>
        <v>0</v>
      </c>
    </row>
    <row r="507" spans="1:76" ht="12.75">
      <c r="A507" s="69">
        <v>2205238220</v>
      </c>
      <c r="B507" s="70">
        <v>1</v>
      </c>
      <c r="C507" s="71">
        <v>39821</v>
      </c>
      <c r="D507" s="72">
        <v>0.654699074074074</v>
      </c>
      <c r="E507" s="73">
        <v>37657</v>
      </c>
      <c r="F507" s="78">
        <v>0.6520833333333333</v>
      </c>
      <c r="G507" s="74">
        <v>0.2138888888888889</v>
      </c>
      <c r="H507" s="70" t="s">
        <v>9</v>
      </c>
      <c r="I507" s="70">
        <v>0</v>
      </c>
      <c r="J507" s="70" t="s">
        <v>46</v>
      </c>
      <c r="K507" s="75">
        <v>3.1</v>
      </c>
      <c r="L507" s="76">
        <f t="shared" si="67"/>
        <v>3.1</v>
      </c>
      <c r="M507" s="75">
        <f t="shared" si="68"/>
        <v>0</v>
      </c>
      <c r="N507" s="75">
        <f t="shared" si="69"/>
        <v>3.1</v>
      </c>
      <c r="O507" s="77"/>
      <c r="BI507" s="334"/>
      <c r="BJ507" s="40">
        <f t="shared" si="77"/>
        <v>0</v>
      </c>
      <c r="BK507" s="75">
        <v>1</v>
      </c>
      <c r="BL507" s="75">
        <f t="shared" si="70"/>
        <v>3.1</v>
      </c>
      <c r="BM507" s="84"/>
      <c r="BN507" s="84">
        <f t="shared" si="71"/>
        <v>0</v>
      </c>
      <c r="BO507" s="95"/>
      <c r="BP507" s="95">
        <f t="shared" si="72"/>
        <v>0</v>
      </c>
      <c r="BQ507" s="105"/>
      <c r="BR507" s="105">
        <f t="shared" si="73"/>
        <v>0</v>
      </c>
      <c r="BS507" s="115"/>
      <c r="BT507" s="115">
        <f t="shared" si="74"/>
        <v>0</v>
      </c>
      <c r="BU507" s="123"/>
      <c r="BV507" s="123">
        <f t="shared" si="75"/>
        <v>0</v>
      </c>
      <c r="BW507" s="10"/>
      <c r="BX507" s="7">
        <f t="shared" si="76"/>
        <v>0</v>
      </c>
    </row>
    <row r="508" spans="1:76" ht="12.75">
      <c r="A508" s="6">
        <v>2205236040</v>
      </c>
      <c r="B508" s="1">
        <v>1</v>
      </c>
      <c r="C508" s="2">
        <v>39821</v>
      </c>
      <c r="D508" s="3">
        <v>0.5028356481481482</v>
      </c>
      <c r="E508" s="8">
        <v>1.7138888888888888</v>
      </c>
      <c r="F508" s="5">
        <v>0.8395833333333332</v>
      </c>
      <c r="G508" s="1">
        <v>2</v>
      </c>
      <c r="H508" s="1" t="s">
        <v>121</v>
      </c>
      <c r="I508" s="1">
        <v>0</v>
      </c>
      <c r="J508" s="1" t="s">
        <v>122</v>
      </c>
      <c r="K508" s="10">
        <v>5</v>
      </c>
      <c r="L508" s="22">
        <f t="shared" si="67"/>
        <v>5</v>
      </c>
      <c r="M508" s="10">
        <f t="shared" si="68"/>
        <v>0</v>
      </c>
      <c r="N508" s="10">
        <f t="shared" si="69"/>
        <v>5</v>
      </c>
      <c r="O508" s="7"/>
      <c r="BI508" s="334"/>
      <c r="BJ508" s="40">
        <f t="shared" si="77"/>
        <v>0</v>
      </c>
      <c r="BK508" s="75"/>
      <c r="BL508" s="75">
        <f t="shared" si="70"/>
        <v>0</v>
      </c>
      <c r="BM508" s="84"/>
      <c r="BN508" s="84">
        <f t="shared" si="71"/>
        <v>0</v>
      </c>
      <c r="BO508" s="95"/>
      <c r="BP508" s="95">
        <f t="shared" si="72"/>
        <v>0</v>
      </c>
      <c r="BQ508" s="105"/>
      <c r="BR508" s="105">
        <f t="shared" si="73"/>
        <v>0</v>
      </c>
      <c r="BS508" s="115"/>
      <c r="BT508" s="115">
        <f t="shared" si="74"/>
        <v>0</v>
      </c>
      <c r="BU508" s="123"/>
      <c r="BV508" s="123">
        <f t="shared" si="75"/>
        <v>0</v>
      </c>
      <c r="BW508" s="10">
        <v>1</v>
      </c>
      <c r="BX508" s="7">
        <f t="shared" si="76"/>
        <v>5</v>
      </c>
    </row>
    <row r="509" spans="1:76" ht="25.5">
      <c r="A509" s="6">
        <v>2205214070</v>
      </c>
      <c r="B509" s="1">
        <v>1</v>
      </c>
      <c r="C509" s="2">
        <v>39819</v>
      </c>
      <c r="D509" s="3">
        <v>0.9774305555555555</v>
      </c>
      <c r="E509" s="4">
        <v>44865</v>
      </c>
      <c r="F509" s="4">
        <v>9022</v>
      </c>
      <c r="G509" s="1">
        <v>9</v>
      </c>
      <c r="H509" s="1" t="s">
        <v>25</v>
      </c>
      <c r="I509" s="1">
        <v>0</v>
      </c>
      <c r="J509" s="1" t="s">
        <v>123</v>
      </c>
      <c r="K509" s="10">
        <v>2.6</v>
      </c>
      <c r="L509" s="22">
        <f t="shared" si="67"/>
        <v>2.6</v>
      </c>
      <c r="M509" s="10">
        <f t="shared" si="68"/>
        <v>0</v>
      </c>
      <c r="N509" s="10">
        <f t="shared" si="69"/>
        <v>2.6</v>
      </c>
      <c r="O509" s="7"/>
      <c r="BI509" s="334"/>
      <c r="BJ509" s="40">
        <f t="shared" si="77"/>
        <v>0</v>
      </c>
      <c r="BK509" s="75"/>
      <c r="BL509" s="75">
        <f t="shared" si="70"/>
        <v>0</v>
      </c>
      <c r="BM509" s="84"/>
      <c r="BN509" s="84">
        <f t="shared" si="71"/>
        <v>0</v>
      </c>
      <c r="BO509" s="95"/>
      <c r="BP509" s="95">
        <f t="shared" si="72"/>
        <v>0</v>
      </c>
      <c r="BQ509" s="105"/>
      <c r="BR509" s="105">
        <f t="shared" si="73"/>
        <v>0</v>
      </c>
      <c r="BS509" s="115"/>
      <c r="BT509" s="115">
        <f t="shared" si="74"/>
        <v>0</v>
      </c>
      <c r="BU509" s="123"/>
      <c r="BV509" s="123">
        <f t="shared" si="75"/>
        <v>0</v>
      </c>
      <c r="BW509" s="10">
        <v>1</v>
      </c>
      <c r="BX509" s="7">
        <f t="shared" si="76"/>
        <v>2.6</v>
      </c>
    </row>
    <row r="510" spans="1:76" ht="12.75">
      <c r="A510" s="89">
        <v>2205209690</v>
      </c>
      <c r="B510" s="90">
        <v>1</v>
      </c>
      <c r="C510" s="91">
        <v>39819</v>
      </c>
      <c r="D510" s="92">
        <v>0.6729861111111112</v>
      </c>
      <c r="E510" s="93">
        <v>44565</v>
      </c>
      <c r="F510" s="93">
        <v>10212</v>
      </c>
      <c r="G510" s="98">
        <v>0.3368055555555556</v>
      </c>
      <c r="H510" s="90" t="s">
        <v>9</v>
      </c>
      <c r="I510" s="90">
        <v>0</v>
      </c>
      <c r="J510" s="90" t="s">
        <v>117</v>
      </c>
      <c r="K510" s="95">
        <v>3.1</v>
      </c>
      <c r="L510" s="96">
        <f t="shared" si="67"/>
        <v>3.1</v>
      </c>
      <c r="M510" s="95">
        <f t="shared" si="68"/>
        <v>0</v>
      </c>
      <c r="N510" s="95">
        <f t="shared" si="69"/>
        <v>3.1</v>
      </c>
      <c r="O510" s="97"/>
      <c r="BI510" s="334"/>
      <c r="BJ510" s="40">
        <f t="shared" si="77"/>
        <v>0</v>
      </c>
      <c r="BK510" s="75"/>
      <c r="BL510" s="75">
        <f t="shared" si="70"/>
        <v>0</v>
      </c>
      <c r="BM510" s="84"/>
      <c r="BN510" s="84">
        <f t="shared" si="71"/>
        <v>0</v>
      </c>
      <c r="BO510" s="95">
        <v>1</v>
      </c>
      <c r="BP510" s="95">
        <f t="shared" si="72"/>
        <v>3.1</v>
      </c>
      <c r="BQ510" s="105"/>
      <c r="BR510" s="105">
        <f t="shared" si="73"/>
        <v>0</v>
      </c>
      <c r="BS510" s="115"/>
      <c r="BT510" s="115">
        <f t="shared" si="74"/>
        <v>0</v>
      </c>
      <c r="BU510" s="123"/>
      <c r="BV510" s="123">
        <f t="shared" si="75"/>
        <v>0</v>
      </c>
      <c r="BW510" s="10"/>
      <c r="BX510" s="7">
        <f t="shared" si="76"/>
        <v>0</v>
      </c>
    </row>
    <row r="511" spans="1:76" ht="12.75">
      <c r="A511" s="89">
        <v>2205201780</v>
      </c>
      <c r="B511" s="90">
        <v>1</v>
      </c>
      <c r="C511" s="91">
        <v>39819</v>
      </c>
      <c r="D511" s="92">
        <v>0.12405092592592593</v>
      </c>
      <c r="E511" s="93">
        <v>44524</v>
      </c>
      <c r="F511" s="93">
        <v>10246</v>
      </c>
      <c r="G511" s="98">
        <v>0.9645833333333332</v>
      </c>
      <c r="H511" s="90" t="s">
        <v>14</v>
      </c>
      <c r="I511" s="90">
        <v>0</v>
      </c>
      <c r="J511" s="90" t="s">
        <v>117</v>
      </c>
      <c r="K511" s="95">
        <v>2.8</v>
      </c>
      <c r="L511" s="96">
        <f t="shared" si="67"/>
        <v>2.8</v>
      </c>
      <c r="M511" s="95">
        <f t="shared" si="68"/>
        <v>0</v>
      </c>
      <c r="N511" s="95">
        <f t="shared" si="69"/>
        <v>2.8</v>
      </c>
      <c r="O511" s="97"/>
      <c r="BI511" s="334"/>
      <c r="BJ511" s="40">
        <f t="shared" si="77"/>
        <v>0</v>
      </c>
      <c r="BK511" s="75"/>
      <c r="BL511" s="75">
        <f t="shared" si="70"/>
        <v>0</v>
      </c>
      <c r="BM511" s="84"/>
      <c r="BN511" s="84">
        <f t="shared" si="71"/>
        <v>0</v>
      </c>
      <c r="BO511" s="95">
        <v>1</v>
      </c>
      <c r="BP511" s="95">
        <f t="shared" si="72"/>
        <v>2.8</v>
      </c>
      <c r="BQ511" s="105"/>
      <c r="BR511" s="105">
        <f t="shared" si="73"/>
        <v>0</v>
      </c>
      <c r="BS511" s="115"/>
      <c r="BT511" s="115">
        <f t="shared" si="74"/>
        <v>0</v>
      </c>
      <c r="BU511" s="123"/>
      <c r="BV511" s="123">
        <f t="shared" si="75"/>
        <v>0</v>
      </c>
      <c r="BW511" s="10"/>
      <c r="BX511" s="7">
        <f t="shared" si="76"/>
        <v>0</v>
      </c>
    </row>
    <row r="512" spans="1:76" ht="25.5">
      <c r="A512" s="6">
        <v>2205182960</v>
      </c>
      <c r="B512" s="1">
        <v>1</v>
      </c>
      <c r="C512" s="2">
        <v>39817</v>
      </c>
      <c r="D512" s="3">
        <v>0.8168865740740742</v>
      </c>
      <c r="E512" s="4">
        <v>38543</v>
      </c>
      <c r="F512" s="4">
        <v>16042</v>
      </c>
      <c r="G512" s="5">
        <v>0.41944444444444445</v>
      </c>
      <c r="H512" s="1" t="s">
        <v>14</v>
      </c>
      <c r="I512" s="1">
        <v>0</v>
      </c>
      <c r="J512" s="1" t="s">
        <v>124</v>
      </c>
      <c r="K512" s="10">
        <v>2.8</v>
      </c>
      <c r="L512" s="22">
        <f t="shared" si="67"/>
        <v>2.8</v>
      </c>
      <c r="M512" s="10">
        <f t="shared" si="68"/>
        <v>0</v>
      </c>
      <c r="N512" s="10">
        <f t="shared" si="69"/>
        <v>2.8</v>
      </c>
      <c r="O512" s="7"/>
      <c r="BI512" s="334"/>
      <c r="BJ512" s="40">
        <f t="shared" si="77"/>
        <v>0</v>
      </c>
      <c r="BK512" s="75"/>
      <c r="BL512" s="75">
        <f t="shared" si="70"/>
        <v>0</v>
      </c>
      <c r="BM512" s="84"/>
      <c r="BN512" s="84">
        <f t="shared" si="71"/>
        <v>0</v>
      </c>
      <c r="BO512" s="95"/>
      <c r="BP512" s="95">
        <f t="shared" si="72"/>
        <v>0</v>
      </c>
      <c r="BQ512" s="105"/>
      <c r="BR512" s="105">
        <f t="shared" si="73"/>
        <v>0</v>
      </c>
      <c r="BS512" s="115"/>
      <c r="BT512" s="115">
        <f t="shared" si="74"/>
        <v>0</v>
      </c>
      <c r="BU512" s="123"/>
      <c r="BV512" s="123">
        <f t="shared" si="75"/>
        <v>0</v>
      </c>
      <c r="BW512" s="10">
        <v>1</v>
      </c>
      <c r="BX512" s="7">
        <f t="shared" si="76"/>
        <v>2.8</v>
      </c>
    </row>
    <row r="513" spans="1:76" ht="12.75">
      <c r="A513" s="6">
        <v>2205180500</v>
      </c>
      <c r="B513" s="1">
        <v>1</v>
      </c>
      <c r="C513" s="2">
        <v>39817</v>
      </c>
      <c r="D513" s="3">
        <v>0.6461805555555555</v>
      </c>
      <c r="E513" s="8">
        <v>1.982638888888889</v>
      </c>
      <c r="F513" s="5">
        <v>0.40208333333333335</v>
      </c>
      <c r="G513" s="1">
        <v>10</v>
      </c>
      <c r="H513" s="1" t="s">
        <v>125</v>
      </c>
      <c r="I513" s="1">
        <v>0</v>
      </c>
      <c r="J513" s="1" t="s">
        <v>126</v>
      </c>
      <c r="K513" s="10">
        <v>4.4</v>
      </c>
      <c r="L513" s="22">
        <f t="shared" si="67"/>
        <v>4.4</v>
      </c>
      <c r="M513" s="10">
        <f t="shared" si="68"/>
        <v>0</v>
      </c>
      <c r="N513" s="10">
        <f t="shared" si="69"/>
        <v>4.4</v>
      </c>
      <c r="O513" s="7"/>
      <c r="BI513" s="334"/>
      <c r="BJ513" s="40">
        <f t="shared" si="77"/>
        <v>0</v>
      </c>
      <c r="BK513" s="75"/>
      <c r="BL513" s="75">
        <f t="shared" si="70"/>
        <v>0</v>
      </c>
      <c r="BM513" s="84"/>
      <c r="BN513" s="84">
        <f t="shared" si="71"/>
        <v>0</v>
      </c>
      <c r="BO513" s="95"/>
      <c r="BP513" s="95">
        <f t="shared" si="72"/>
        <v>0</v>
      </c>
      <c r="BQ513" s="105"/>
      <c r="BR513" s="105">
        <f t="shared" si="73"/>
        <v>0</v>
      </c>
      <c r="BS513" s="115"/>
      <c r="BT513" s="115">
        <f t="shared" si="74"/>
        <v>0</v>
      </c>
      <c r="BU513" s="123"/>
      <c r="BV513" s="123">
        <f t="shared" si="75"/>
        <v>0</v>
      </c>
      <c r="BW513" s="10">
        <v>1</v>
      </c>
      <c r="BX513" s="7">
        <f t="shared" si="76"/>
        <v>4.4</v>
      </c>
    </row>
    <row r="514" spans="1:76" ht="38.25">
      <c r="A514" s="6">
        <v>2205175820</v>
      </c>
      <c r="B514" s="1">
        <v>1</v>
      </c>
      <c r="C514" s="2">
        <v>39817</v>
      </c>
      <c r="D514" s="3">
        <v>0.3212037037037037</v>
      </c>
      <c r="E514" s="4">
        <v>43018</v>
      </c>
      <c r="F514" s="4">
        <v>12841</v>
      </c>
      <c r="G514" s="1">
        <v>5</v>
      </c>
      <c r="H514" s="1" t="s">
        <v>16</v>
      </c>
      <c r="I514" s="1">
        <v>0</v>
      </c>
      <c r="J514" s="1" t="s">
        <v>71</v>
      </c>
      <c r="K514" s="10">
        <v>3.2</v>
      </c>
      <c r="L514" s="22">
        <f t="shared" si="67"/>
        <v>3.2</v>
      </c>
      <c r="M514" s="10">
        <f t="shared" si="68"/>
        <v>0</v>
      </c>
      <c r="N514" s="10">
        <f t="shared" si="69"/>
        <v>3.2</v>
      </c>
      <c r="O514" s="7"/>
      <c r="BI514" s="334"/>
      <c r="BJ514" s="40">
        <f t="shared" si="77"/>
        <v>0</v>
      </c>
      <c r="BK514" s="75"/>
      <c r="BL514" s="75">
        <f t="shared" si="70"/>
        <v>0</v>
      </c>
      <c r="BM514" s="84"/>
      <c r="BN514" s="84">
        <f t="shared" si="71"/>
        <v>0</v>
      </c>
      <c r="BO514" s="95"/>
      <c r="BP514" s="95">
        <f t="shared" si="72"/>
        <v>0</v>
      </c>
      <c r="BQ514" s="105"/>
      <c r="BR514" s="105">
        <f t="shared" si="73"/>
        <v>0</v>
      </c>
      <c r="BS514" s="115"/>
      <c r="BT514" s="115">
        <f t="shared" si="74"/>
        <v>0</v>
      </c>
      <c r="BU514" s="123"/>
      <c r="BV514" s="123">
        <f t="shared" si="75"/>
        <v>0</v>
      </c>
      <c r="BW514" s="10">
        <v>1</v>
      </c>
      <c r="BX514" s="7">
        <f t="shared" si="76"/>
        <v>3.2</v>
      </c>
    </row>
    <row r="515" spans="1:76" ht="38.25">
      <c r="A515" s="6">
        <v>2205170510</v>
      </c>
      <c r="B515" s="1">
        <v>1</v>
      </c>
      <c r="C515" s="2">
        <v>39816</v>
      </c>
      <c r="D515" s="3">
        <v>0.9400810185185186</v>
      </c>
      <c r="E515" s="1" t="s">
        <v>127</v>
      </c>
      <c r="F515" s="4">
        <v>133245</v>
      </c>
      <c r="G515" s="1">
        <v>45</v>
      </c>
      <c r="H515" s="1" t="s">
        <v>85</v>
      </c>
      <c r="I515" s="1">
        <v>0</v>
      </c>
      <c r="J515" s="1" t="s">
        <v>128</v>
      </c>
      <c r="K515" s="10">
        <v>7.5</v>
      </c>
      <c r="L515" s="22">
        <f t="shared" si="67"/>
        <v>7.5</v>
      </c>
      <c r="M515" s="10">
        <f t="shared" si="68"/>
        <v>0</v>
      </c>
      <c r="N515" s="10">
        <f t="shared" si="69"/>
        <v>7.5</v>
      </c>
      <c r="O515" s="7"/>
      <c r="BI515" s="334"/>
      <c r="BJ515" s="40">
        <f t="shared" si="77"/>
        <v>0</v>
      </c>
      <c r="BK515" s="75"/>
      <c r="BL515" s="75">
        <f t="shared" si="70"/>
        <v>0</v>
      </c>
      <c r="BM515" s="84"/>
      <c r="BN515" s="84">
        <f t="shared" si="71"/>
        <v>0</v>
      </c>
      <c r="BO515" s="95"/>
      <c r="BP515" s="95">
        <f t="shared" si="72"/>
        <v>0</v>
      </c>
      <c r="BQ515" s="105"/>
      <c r="BR515" s="105">
        <f t="shared" si="73"/>
        <v>0</v>
      </c>
      <c r="BS515" s="115"/>
      <c r="BT515" s="115">
        <f t="shared" si="74"/>
        <v>0</v>
      </c>
      <c r="BU515" s="123"/>
      <c r="BV515" s="123">
        <f t="shared" si="75"/>
        <v>0</v>
      </c>
      <c r="BW515" s="10">
        <v>1</v>
      </c>
      <c r="BX515" s="7">
        <f t="shared" si="76"/>
        <v>7.5</v>
      </c>
    </row>
    <row r="516" spans="1:76" ht="51">
      <c r="A516" s="6">
        <v>8205169630</v>
      </c>
      <c r="B516" s="1">
        <v>1</v>
      </c>
      <c r="C516" s="2">
        <v>39816</v>
      </c>
      <c r="D516" s="3">
        <v>0.8495370370370371</v>
      </c>
      <c r="E516" s="8">
        <v>1.5368055555555555</v>
      </c>
      <c r="F516" s="45" t="s">
        <v>129</v>
      </c>
      <c r="G516" s="1">
        <v>188</v>
      </c>
      <c r="H516" s="1" t="s">
        <v>130</v>
      </c>
      <c r="I516" s="1">
        <v>0</v>
      </c>
      <c r="J516" s="1" t="s">
        <v>131</v>
      </c>
      <c r="K516" s="10">
        <v>6.2</v>
      </c>
      <c r="L516" s="22">
        <f t="shared" si="67"/>
        <v>6.2</v>
      </c>
      <c r="M516" s="10">
        <f t="shared" si="68"/>
        <v>0</v>
      </c>
      <c r="N516" s="10">
        <f t="shared" si="69"/>
        <v>6.2</v>
      </c>
      <c r="O516" s="7"/>
      <c r="BI516" s="334"/>
      <c r="BJ516" s="40">
        <f t="shared" si="77"/>
        <v>0</v>
      </c>
      <c r="BK516" s="75"/>
      <c r="BL516" s="75">
        <f t="shared" si="70"/>
        <v>0</v>
      </c>
      <c r="BM516" s="84"/>
      <c r="BN516" s="84">
        <f t="shared" si="71"/>
        <v>0</v>
      </c>
      <c r="BO516" s="95"/>
      <c r="BP516" s="95">
        <f t="shared" si="72"/>
        <v>0</v>
      </c>
      <c r="BQ516" s="105"/>
      <c r="BR516" s="105">
        <f t="shared" si="73"/>
        <v>0</v>
      </c>
      <c r="BS516" s="115"/>
      <c r="BT516" s="115">
        <f t="shared" si="74"/>
        <v>0</v>
      </c>
      <c r="BU516" s="123"/>
      <c r="BV516" s="123">
        <f t="shared" si="75"/>
        <v>0</v>
      </c>
      <c r="BW516" s="10">
        <v>1</v>
      </c>
      <c r="BX516" s="7">
        <f t="shared" si="76"/>
        <v>6.2</v>
      </c>
    </row>
    <row r="517" spans="1:76" ht="38.25">
      <c r="A517" s="6">
        <v>8205168630</v>
      </c>
      <c r="B517" s="1">
        <v>1</v>
      </c>
      <c r="C517" s="2">
        <v>39816</v>
      </c>
      <c r="D517" s="3">
        <v>0.8221643518518519</v>
      </c>
      <c r="E517" s="1" t="s">
        <v>132</v>
      </c>
      <c r="F517" s="4">
        <v>132783</v>
      </c>
      <c r="G517" s="1">
        <v>35</v>
      </c>
      <c r="H517" s="1" t="s">
        <v>133</v>
      </c>
      <c r="I517" s="1">
        <v>0</v>
      </c>
      <c r="J517" s="1" t="s">
        <v>128</v>
      </c>
      <c r="K517" s="10">
        <v>7.6</v>
      </c>
      <c r="L517" s="22">
        <f t="shared" si="67"/>
        <v>7.6</v>
      </c>
      <c r="M517" s="10">
        <f t="shared" si="68"/>
        <v>0</v>
      </c>
      <c r="N517" s="10">
        <f t="shared" si="69"/>
        <v>7.6</v>
      </c>
      <c r="O517" s="7"/>
      <c r="BI517" s="334"/>
      <c r="BJ517" s="40">
        <f t="shared" si="77"/>
        <v>0</v>
      </c>
      <c r="BK517" s="75"/>
      <c r="BL517" s="75">
        <f t="shared" si="70"/>
        <v>0</v>
      </c>
      <c r="BM517" s="84"/>
      <c r="BN517" s="84">
        <f t="shared" si="71"/>
        <v>0</v>
      </c>
      <c r="BO517" s="95"/>
      <c r="BP517" s="95">
        <f t="shared" si="72"/>
        <v>0</v>
      </c>
      <c r="BQ517" s="105"/>
      <c r="BR517" s="105">
        <f t="shared" si="73"/>
        <v>0</v>
      </c>
      <c r="BS517" s="115"/>
      <c r="BT517" s="115">
        <f t="shared" si="74"/>
        <v>0</v>
      </c>
      <c r="BU517" s="123"/>
      <c r="BV517" s="123">
        <f t="shared" si="75"/>
        <v>0</v>
      </c>
      <c r="BW517" s="10">
        <v>1</v>
      </c>
      <c r="BX517" s="7">
        <f t="shared" si="76"/>
        <v>7.6</v>
      </c>
    </row>
    <row r="518" spans="1:76" ht="25.5">
      <c r="A518" s="6">
        <v>2205162210</v>
      </c>
      <c r="B518" s="1">
        <v>1</v>
      </c>
      <c r="C518" s="2">
        <v>39816</v>
      </c>
      <c r="D518" s="3">
        <v>0.3759606481481481</v>
      </c>
      <c r="E518" s="4">
        <v>46116</v>
      </c>
      <c r="F518" s="4">
        <v>13729</v>
      </c>
      <c r="G518" s="5">
        <v>0.4173611111111111</v>
      </c>
      <c r="H518" s="1" t="s">
        <v>25</v>
      </c>
      <c r="I518" s="1">
        <v>0</v>
      </c>
      <c r="J518" s="1" t="s">
        <v>45</v>
      </c>
      <c r="K518" s="10">
        <v>2.6</v>
      </c>
      <c r="L518" s="22">
        <f t="shared" si="67"/>
        <v>2.6</v>
      </c>
      <c r="M518" s="10">
        <f t="shared" si="68"/>
        <v>0</v>
      </c>
      <c r="N518" s="10">
        <f t="shared" si="69"/>
        <v>2.6</v>
      </c>
      <c r="O518" s="7"/>
      <c r="BI518" s="334"/>
      <c r="BJ518" s="40">
        <f t="shared" si="77"/>
        <v>0</v>
      </c>
      <c r="BK518" s="75"/>
      <c r="BL518" s="75">
        <f t="shared" si="70"/>
        <v>0</v>
      </c>
      <c r="BM518" s="84"/>
      <c r="BN518" s="84">
        <f t="shared" si="71"/>
        <v>0</v>
      </c>
      <c r="BO518" s="95"/>
      <c r="BP518" s="95">
        <f t="shared" si="72"/>
        <v>0</v>
      </c>
      <c r="BQ518" s="105"/>
      <c r="BR518" s="105">
        <f t="shared" si="73"/>
        <v>0</v>
      </c>
      <c r="BS518" s="115"/>
      <c r="BT518" s="115">
        <f t="shared" si="74"/>
        <v>0</v>
      </c>
      <c r="BU518" s="123"/>
      <c r="BV518" s="123">
        <f t="shared" si="75"/>
        <v>0</v>
      </c>
      <c r="BW518" s="10">
        <v>1</v>
      </c>
      <c r="BX518" s="7">
        <f t="shared" si="76"/>
        <v>2.6</v>
      </c>
    </row>
    <row r="519" spans="1:76" ht="25.5">
      <c r="A519" s="6">
        <v>2205156140</v>
      </c>
      <c r="B519" s="1">
        <v>1</v>
      </c>
      <c r="C519" s="2">
        <v>39815</v>
      </c>
      <c r="D519" s="3">
        <v>0.954224537037037</v>
      </c>
      <c r="E519" s="4">
        <v>42654</v>
      </c>
      <c r="F519" s="4">
        <v>12952</v>
      </c>
      <c r="G519" s="5">
        <v>0.38055555555555554</v>
      </c>
      <c r="H519" s="1" t="s">
        <v>13</v>
      </c>
      <c r="I519" s="1">
        <v>0</v>
      </c>
      <c r="J519" s="1" t="s">
        <v>134</v>
      </c>
      <c r="K519" s="10">
        <v>2.7</v>
      </c>
      <c r="L519" s="22">
        <f t="shared" si="67"/>
        <v>2.7</v>
      </c>
      <c r="M519" s="10">
        <f t="shared" si="68"/>
        <v>0</v>
      </c>
      <c r="N519" s="10">
        <f t="shared" si="69"/>
        <v>2.7</v>
      </c>
      <c r="O519" s="7"/>
      <c r="BI519" s="334"/>
      <c r="BJ519" s="40">
        <f t="shared" si="77"/>
        <v>0</v>
      </c>
      <c r="BK519" s="75"/>
      <c r="BL519" s="75">
        <f t="shared" si="70"/>
        <v>0</v>
      </c>
      <c r="BM519" s="84"/>
      <c r="BN519" s="84">
        <f t="shared" si="71"/>
        <v>0</v>
      </c>
      <c r="BO519" s="95"/>
      <c r="BP519" s="95">
        <f t="shared" si="72"/>
        <v>0</v>
      </c>
      <c r="BQ519" s="105"/>
      <c r="BR519" s="105">
        <f t="shared" si="73"/>
        <v>0</v>
      </c>
      <c r="BS519" s="115"/>
      <c r="BT519" s="115">
        <f t="shared" si="74"/>
        <v>0</v>
      </c>
      <c r="BU519" s="123"/>
      <c r="BV519" s="123">
        <f t="shared" si="75"/>
        <v>0</v>
      </c>
      <c r="BW519" s="10">
        <v>1</v>
      </c>
      <c r="BX519" s="7">
        <f t="shared" si="76"/>
        <v>2.7</v>
      </c>
    </row>
    <row r="520" spans="1:76" ht="25.5">
      <c r="A520" s="6">
        <v>2205149760</v>
      </c>
      <c r="B520" s="1">
        <v>1</v>
      </c>
      <c r="C520" s="2">
        <v>39815</v>
      </c>
      <c r="D520" s="3">
        <v>0.5113773148148147</v>
      </c>
      <c r="E520" s="4">
        <v>37564</v>
      </c>
      <c r="F520" s="4">
        <v>15037</v>
      </c>
      <c r="G520" s="5">
        <v>0.29375</v>
      </c>
      <c r="H520" s="1" t="s">
        <v>40</v>
      </c>
      <c r="I520" s="1">
        <v>0</v>
      </c>
      <c r="J520" s="1" t="s">
        <v>135</v>
      </c>
      <c r="K520" s="10">
        <v>2.3</v>
      </c>
      <c r="L520" s="22">
        <f t="shared" si="67"/>
        <v>2.3</v>
      </c>
      <c r="M520" s="10">
        <f t="shared" si="68"/>
        <v>0</v>
      </c>
      <c r="N520" s="10">
        <f t="shared" si="69"/>
        <v>2.3</v>
      </c>
      <c r="O520" s="7"/>
      <c r="BI520" s="334"/>
      <c r="BJ520" s="40">
        <f t="shared" si="77"/>
        <v>0</v>
      </c>
      <c r="BK520" s="75"/>
      <c r="BL520" s="75">
        <f t="shared" si="70"/>
        <v>0</v>
      </c>
      <c r="BM520" s="84"/>
      <c r="BN520" s="84">
        <f t="shared" si="71"/>
        <v>0</v>
      </c>
      <c r="BO520" s="95"/>
      <c r="BP520" s="95">
        <f t="shared" si="72"/>
        <v>0</v>
      </c>
      <c r="BQ520" s="105"/>
      <c r="BR520" s="105">
        <f t="shared" si="73"/>
        <v>0</v>
      </c>
      <c r="BS520" s="115"/>
      <c r="BT520" s="115">
        <f t="shared" si="74"/>
        <v>0</v>
      </c>
      <c r="BU520" s="123"/>
      <c r="BV520" s="123">
        <f t="shared" si="75"/>
        <v>0</v>
      </c>
      <c r="BW520" s="10">
        <v>1</v>
      </c>
      <c r="BX520" s="7">
        <f t="shared" si="76"/>
        <v>2.3</v>
      </c>
    </row>
    <row r="521" spans="1:76" ht="25.5">
      <c r="A521" s="6">
        <v>2205128970</v>
      </c>
      <c r="B521" s="1">
        <v>1</v>
      </c>
      <c r="C521" s="2">
        <v>39814</v>
      </c>
      <c r="D521" s="3">
        <v>0.0678125</v>
      </c>
      <c r="E521" s="1" t="s">
        <v>136</v>
      </c>
      <c r="F521" s="5">
        <v>0.5131944444444444</v>
      </c>
      <c r="G521" s="8">
        <v>1.9215277777777777</v>
      </c>
      <c r="H521" s="1" t="s">
        <v>28</v>
      </c>
      <c r="I521" s="1">
        <v>0</v>
      </c>
      <c r="J521" s="1" t="s">
        <v>137</v>
      </c>
      <c r="K521" s="10">
        <v>2.4</v>
      </c>
      <c r="L521" s="22">
        <f t="shared" si="67"/>
        <v>2.4</v>
      </c>
      <c r="M521" s="10">
        <f t="shared" si="68"/>
        <v>0</v>
      </c>
      <c r="N521" s="10">
        <f t="shared" si="69"/>
        <v>2.4</v>
      </c>
      <c r="O521" s="7"/>
      <c r="BI521" s="334"/>
      <c r="BJ521" s="40">
        <f t="shared" si="77"/>
        <v>0</v>
      </c>
      <c r="BK521" s="75"/>
      <c r="BL521" s="75">
        <f t="shared" si="70"/>
        <v>0</v>
      </c>
      <c r="BM521" s="84"/>
      <c r="BN521" s="84">
        <f t="shared" si="71"/>
        <v>0</v>
      </c>
      <c r="BO521" s="95"/>
      <c r="BP521" s="95">
        <f t="shared" si="72"/>
        <v>0</v>
      </c>
      <c r="BQ521" s="105"/>
      <c r="BR521" s="105">
        <f t="shared" si="73"/>
        <v>0</v>
      </c>
      <c r="BS521" s="115"/>
      <c r="BT521" s="115">
        <f t="shared" si="74"/>
        <v>0</v>
      </c>
      <c r="BU521" s="123"/>
      <c r="BV521" s="123">
        <f t="shared" si="75"/>
        <v>0</v>
      </c>
      <c r="BW521" s="10">
        <v>1</v>
      </c>
      <c r="BX521" s="7">
        <f t="shared" si="76"/>
        <v>2.4</v>
      </c>
    </row>
    <row r="522" spans="1:78" ht="13.5" thickBot="1">
      <c r="A522" s="9"/>
      <c r="B522" s="10">
        <f>SUM(B479:B521)</f>
        <v>43</v>
      </c>
      <c r="C522" s="10"/>
      <c r="D522" s="10"/>
      <c r="E522" s="40"/>
      <c r="F522" s="55"/>
      <c r="G522" s="55"/>
      <c r="H522" s="59" t="s">
        <v>150</v>
      </c>
      <c r="I522" s="40">
        <f>SUM(I479:I521)</f>
        <v>7</v>
      </c>
      <c r="J522" s="56">
        <f>I522/B522*100</f>
        <v>16.27906976744186</v>
      </c>
      <c r="K522" s="10" t="s">
        <v>138</v>
      </c>
      <c r="L522" s="10">
        <f>SUM(L479:L521)</f>
        <v>151.79999999999995</v>
      </c>
      <c r="M522" s="40">
        <f>SUM(M479:M521)</f>
        <v>16.2</v>
      </c>
      <c r="N522" s="10">
        <f>SUM(N479:N521)</f>
        <v>135.59999999999997</v>
      </c>
      <c r="O522" s="7"/>
      <c r="BI522" s="345"/>
      <c r="BJ522" s="40"/>
      <c r="BK522" s="346"/>
      <c r="BL522" s="346"/>
      <c r="BM522" s="347"/>
      <c r="BN522" s="347"/>
      <c r="BO522" s="293"/>
      <c r="BP522" s="293"/>
      <c r="BQ522" s="348"/>
      <c r="BR522" s="348"/>
      <c r="BS522" s="349"/>
      <c r="BT522" s="349"/>
      <c r="BU522" s="350"/>
      <c r="BV522" s="350"/>
      <c r="BW522" s="17"/>
      <c r="BX522" s="18"/>
      <c r="BY522" t="s">
        <v>180</v>
      </c>
      <c r="BZ522" t="s">
        <v>7</v>
      </c>
    </row>
    <row r="523" spans="1:78" ht="13.5" thickBot="1">
      <c r="A523" s="16"/>
      <c r="B523" s="17">
        <f>SUM(B357:B522)-B370-B433-B475-B522</f>
        <v>152</v>
      </c>
      <c r="C523" s="60"/>
      <c r="D523" s="60"/>
      <c r="E523" s="60"/>
      <c r="F523" s="60"/>
      <c r="G523" s="60"/>
      <c r="H523" s="61" t="s">
        <v>152</v>
      </c>
      <c r="I523" s="60">
        <f>SUM(I357:I522)-I370-I433-I475-I522</f>
        <v>47</v>
      </c>
      <c r="J523" s="62">
        <f>I523/B523*100</f>
        <v>30.92105263157895</v>
      </c>
      <c r="K523" s="17" t="s">
        <v>138</v>
      </c>
      <c r="L523" s="63">
        <f>M523+N523</f>
        <v>100</v>
      </c>
      <c r="M523" s="503">
        <f>M522/L522*100</f>
        <v>10.671936758893283</v>
      </c>
      <c r="N523" s="64">
        <f>N522/L522*100</f>
        <v>89.32806324110672</v>
      </c>
      <c r="O523" s="18" t="s">
        <v>138</v>
      </c>
      <c r="BH523" t="s">
        <v>183</v>
      </c>
      <c r="BI523" s="353">
        <f>SUM(BI356:BI522)</f>
        <v>47</v>
      </c>
      <c r="BJ523" s="354">
        <f>SUM(BJ356:BJ522)</f>
        <v>118.4</v>
      </c>
      <c r="BK523" s="354">
        <f aca="true" t="shared" si="78" ref="BK523:BW523">SUM(BK356:BK522)</f>
        <v>8</v>
      </c>
      <c r="BL523" s="354">
        <f>SUM(BL356:BL522)</f>
        <v>22.3</v>
      </c>
      <c r="BM523" s="354">
        <f t="shared" si="78"/>
        <v>7</v>
      </c>
      <c r="BN523" s="354">
        <f t="shared" si="78"/>
        <v>23.2</v>
      </c>
      <c r="BO523" s="354">
        <f t="shared" si="78"/>
        <v>5</v>
      </c>
      <c r="BP523" s="354">
        <f t="shared" si="78"/>
        <v>14.3</v>
      </c>
      <c r="BQ523" s="354">
        <f t="shared" si="78"/>
        <v>4</v>
      </c>
      <c r="BR523" s="354">
        <f t="shared" si="78"/>
        <v>10.5</v>
      </c>
      <c r="BS523" s="354">
        <f t="shared" si="78"/>
        <v>3</v>
      </c>
      <c r="BT523" s="354">
        <f t="shared" si="78"/>
        <v>9.9</v>
      </c>
      <c r="BU523" s="354">
        <f t="shared" si="78"/>
        <v>4</v>
      </c>
      <c r="BV523" s="354">
        <f t="shared" si="78"/>
        <v>12.15</v>
      </c>
      <c r="BW523" s="354">
        <f t="shared" si="78"/>
        <v>75</v>
      </c>
      <c r="BX523" s="355">
        <f>SUM(BX356:BX522)</f>
        <v>256.80000000000007</v>
      </c>
      <c r="BY523" s="351">
        <f>BI523+BK523+BM523+BO523+BQ523+BS523+BU523+BW523</f>
        <v>153</v>
      </c>
      <c r="BZ523" s="352">
        <f>BJ523+BL523+BN523+BP523+BR523+BT523+BV523+BX523</f>
        <v>467.55000000000007</v>
      </c>
    </row>
    <row r="524" spans="1:74" ht="12.75">
      <c r="A524" s="19"/>
      <c r="B524" s="20"/>
      <c r="C524" s="20"/>
      <c r="D524" s="20"/>
      <c r="E524" s="65"/>
      <c r="F524" s="65"/>
      <c r="G524" s="65"/>
      <c r="H524" s="65"/>
      <c r="I524" s="65"/>
      <c r="J524" s="66" t="s">
        <v>151</v>
      </c>
      <c r="K524" s="20"/>
      <c r="L524" s="20">
        <f>L370+L433+L475+L522</f>
        <v>461.74999999999994</v>
      </c>
      <c r="M524" s="67">
        <f>M370+M433+M475+M522</f>
        <v>114.99999999999999</v>
      </c>
      <c r="N524" s="68">
        <f>N370+N433+N475+N522</f>
        <v>346.75</v>
      </c>
      <c r="O524" s="21" t="s">
        <v>138</v>
      </c>
      <c r="P524" s="186">
        <f aca="true" t="shared" si="79" ref="P524:AG524">P11</f>
        <v>0</v>
      </c>
      <c r="Q524" s="186">
        <f t="shared" si="79"/>
        <v>0</v>
      </c>
      <c r="R524" s="186">
        <f t="shared" si="79"/>
        <v>0</v>
      </c>
      <c r="S524" s="186" t="str">
        <f t="shared" si="79"/>
        <v>Aquilano</v>
      </c>
      <c r="T524" s="186">
        <f t="shared" si="79"/>
        <v>0</v>
      </c>
      <c r="U524" s="186">
        <f t="shared" si="79"/>
        <v>0</v>
      </c>
      <c r="V524" s="186">
        <f t="shared" si="79"/>
        <v>0</v>
      </c>
      <c r="W524" s="186" t="str">
        <f t="shared" si="79"/>
        <v>Valle_dell'Aterno</v>
      </c>
      <c r="X524" s="186"/>
      <c r="Y524" s="186" t="str">
        <f t="shared" si="79"/>
        <v>Aquilano</v>
      </c>
      <c r="Z524" s="186"/>
      <c r="AA524" s="186" t="str">
        <f t="shared" si="79"/>
        <v>Monti_della_Laga</v>
      </c>
      <c r="AB524" s="186"/>
      <c r="AC524" s="186" t="str">
        <f t="shared" si="79"/>
        <v>Velino-Sirente</v>
      </c>
      <c r="AD524" s="186"/>
      <c r="AE524" s="186" t="str">
        <f t="shared" si="79"/>
        <v>Gran_Sasso</v>
      </c>
      <c r="AF524" s="186"/>
      <c r="AG524" s="186" t="str">
        <f t="shared" si="79"/>
        <v>La_Sila</v>
      </c>
      <c r="AH524" s="186"/>
      <c r="AI524" s="186" t="str">
        <f>AI11</f>
        <v>CILENTO</v>
      </c>
      <c r="AJ524" s="186"/>
      <c r="AK524" s="186"/>
      <c r="AL524" s="186"/>
      <c r="AM524" s="186"/>
      <c r="AN524" s="186"/>
      <c r="AO524" s="186"/>
      <c r="AP524" s="186"/>
      <c r="AQ524" s="186"/>
      <c r="AR524" s="186"/>
      <c r="AS524" s="186"/>
      <c r="AT524" s="186"/>
      <c r="AU524" s="186"/>
      <c r="AV524" s="186"/>
      <c r="AW524" s="186"/>
      <c r="AX524" s="186"/>
      <c r="AY524" s="186"/>
      <c r="AZ524" s="186" t="str">
        <f aca="true" t="shared" si="80" ref="AZ524:BI524">AZ11</f>
        <v>MONTI PELORITANI</v>
      </c>
      <c r="BA524" s="186" t="str">
        <f t="shared" si="80"/>
        <v>COSTA CALABRA OCCIDENTALE</v>
      </c>
      <c r="BB524" s="186" t="str">
        <f t="shared" si="80"/>
        <v>PreAlpi Venete</v>
      </c>
      <c r="BC524" s="186" t="str">
        <f t="shared" si="80"/>
        <v>Zona Chianti</v>
      </c>
      <c r="BD524" s="186" t="str">
        <f t="shared" si="80"/>
        <v>Zona Forlì</v>
      </c>
      <c r="BE524" s="186" t="str">
        <f t="shared" si="80"/>
        <v>Appennino Forlivesa</v>
      </c>
      <c r="BF524" s="186">
        <f t="shared" si="80"/>
        <v>0</v>
      </c>
      <c r="BG524" s="186">
        <f t="shared" si="80"/>
        <v>0</v>
      </c>
      <c r="BH524" s="186">
        <f t="shared" si="80"/>
        <v>0</v>
      </c>
      <c r="BI524" s="186" t="str">
        <f t="shared" si="80"/>
        <v>Aquilano</v>
      </c>
      <c r="BK524" s="186" t="str">
        <f>BK11</f>
        <v>Etna</v>
      </c>
      <c r="BL524" s="186"/>
      <c r="BM524" s="186" t="str">
        <f>BM11</f>
        <v>Mar_Ionio</v>
      </c>
      <c r="BN524" s="186"/>
      <c r="BO524" s="186" t="str">
        <f>BO11</f>
        <v>Frignano</v>
      </c>
      <c r="BP524" s="186"/>
      <c r="BQ524" s="186" t="str">
        <f>BQ11</f>
        <v>Isole_Lipari</v>
      </c>
      <c r="BR524" s="186"/>
      <c r="BS524" s="186" t="str">
        <f>BS11</f>
        <v>Bacino_di_Sulmona</v>
      </c>
      <c r="BT524" s="186"/>
      <c r="BU524" s="186" t="str">
        <f>J465</f>
        <v>Tirreno_centrale</v>
      </c>
      <c r="BV524" s="186"/>
    </row>
    <row r="525" spans="1:15" ht="13.5" thickBot="1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54">
        <f>SUM(M525+N525)</f>
        <v>100.00000000000001</v>
      </c>
      <c r="M525" s="58">
        <f>M524/L524*100</f>
        <v>24.905251759610177</v>
      </c>
      <c r="N525" s="53">
        <f>N524/L524*100</f>
        <v>75.09474824038983</v>
      </c>
      <c r="O525" s="14" t="s">
        <v>138</v>
      </c>
    </row>
    <row r="526" ht="12.75">
      <c r="N526" s="356">
        <f>M524+N524</f>
        <v>461.75</v>
      </c>
    </row>
  </sheetData>
  <mergeCells count="61">
    <mergeCell ref="A11:G11"/>
    <mergeCell ref="A37:C37"/>
    <mergeCell ref="A32:C32"/>
    <mergeCell ref="A33:C33"/>
    <mergeCell ref="A34:C34"/>
    <mergeCell ref="A35:C35"/>
    <mergeCell ref="A36:C36"/>
    <mergeCell ref="A20:C20"/>
    <mergeCell ref="A12:C12"/>
    <mergeCell ref="A13:C13"/>
    <mergeCell ref="A304:O304"/>
    <mergeCell ref="A477:N477"/>
    <mergeCell ref="A305:O305"/>
    <mergeCell ref="A372:O372"/>
    <mergeCell ref="A435:N435"/>
    <mergeCell ref="A16:C16"/>
    <mergeCell ref="A38:C38"/>
    <mergeCell ref="A31:C31"/>
    <mergeCell ref="A30:G30"/>
    <mergeCell ref="A40:C40"/>
    <mergeCell ref="A42:O42"/>
    <mergeCell ref="A23:G23"/>
    <mergeCell ref="A14:C14"/>
    <mergeCell ref="A15:C15"/>
    <mergeCell ref="A39:C39"/>
    <mergeCell ref="A24:C24"/>
    <mergeCell ref="A27:C27"/>
    <mergeCell ref="A17:C17"/>
    <mergeCell ref="A18:C18"/>
    <mergeCell ref="AE11:AF11"/>
    <mergeCell ref="AG11:AH11"/>
    <mergeCell ref="K3:L3"/>
    <mergeCell ref="A1:L1"/>
    <mergeCell ref="G2:L2"/>
    <mergeCell ref="A2:F2"/>
    <mergeCell ref="W11:X11"/>
    <mergeCell ref="Y11:Z11"/>
    <mergeCell ref="AA11:AB11"/>
    <mergeCell ref="AC11:AD11"/>
    <mergeCell ref="W48:X48"/>
    <mergeCell ref="Y48:Z48"/>
    <mergeCell ref="AA48:AB48"/>
    <mergeCell ref="AC48:AD48"/>
    <mergeCell ref="AE48:AF48"/>
    <mergeCell ref="AG48:AH48"/>
    <mergeCell ref="BI287:BJ287"/>
    <mergeCell ref="BK287:BL287"/>
    <mergeCell ref="BM287:BN287"/>
    <mergeCell ref="BO287:BP287"/>
    <mergeCell ref="BQ287:BR287"/>
    <mergeCell ref="BS287:BT287"/>
    <mergeCell ref="BU287:BV287"/>
    <mergeCell ref="A19:C19"/>
    <mergeCell ref="A5:C5"/>
    <mergeCell ref="A3:C3"/>
    <mergeCell ref="K4:L4"/>
    <mergeCell ref="K5:L5"/>
    <mergeCell ref="K6:L6"/>
    <mergeCell ref="K7:L7"/>
    <mergeCell ref="K8:L8"/>
    <mergeCell ref="K9:L9"/>
  </mergeCells>
  <hyperlinks>
    <hyperlink ref="A42:O42" r:id="rId1" display="FORMAZ ARG STAMPA GRAVISSIMO TERREM AQUILANO.pdf"/>
  </hyperlinks>
  <printOptions/>
  <pageMargins left="0.31" right="0.19" top="0.5905511811023623" bottom="0.3937007874015748" header="0.31496062992125984" footer="0.31496062992125984"/>
  <pageSetup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TECNICO DALESSANDRO GIACOMO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Giacomo Dalessandro</dc:creator>
  <cp:keywords/>
  <dc:description/>
  <cp:lastModifiedBy>Studio Tecnico Dalessandro Giacomo</cp:lastModifiedBy>
  <cp:lastPrinted>2009-04-29T16:06:43Z</cp:lastPrinted>
  <dcterms:created xsi:type="dcterms:W3CDTF">2009-04-06T07:29:59Z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